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630" windowWidth="15015" windowHeight="8235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7" l="1"/>
  <c r="A3" i="6"/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I12" i="6"/>
  <c r="H12" i="6"/>
  <c r="G12" i="6"/>
  <c r="D12" i="6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D29" i="1" s="1"/>
  <c r="C28" i="1"/>
  <c r="B28" i="1"/>
  <c r="C27" i="1"/>
  <c r="B27" i="1"/>
  <c r="C26" i="1"/>
  <c r="B26" i="1"/>
  <c r="C25" i="1"/>
  <c r="B25" i="1"/>
  <c r="D25" i="1" s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D27" i="1"/>
  <c r="D16" i="1"/>
  <c r="G15" i="6"/>
  <c r="G16" i="6"/>
  <c r="G17" i="6"/>
  <c r="G18" i="6"/>
  <c r="G19" i="6"/>
  <c r="G20" i="6"/>
  <c r="G21" i="6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7" i="1" s="1"/>
  <c r="I18" i="6"/>
  <c r="I18" i="1" s="1"/>
  <c r="I19" i="6"/>
  <c r="I19" i="1" s="1"/>
  <c r="I20" i="6"/>
  <c r="I20" i="1" s="1"/>
  <c r="I21" i="6"/>
  <c r="I21" i="1" s="1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9" i="1" s="1"/>
  <c r="H28" i="5"/>
  <c r="H27" i="5"/>
  <c r="H27" i="1" s="1"/>
  <c r="H26" i="5"/>
  <c r="H25" i="5"/>
  <c r="H25" i="1" s="1"/>
  <c r="H24" i="5"/>
  <c r="H20" i="5"/>
  <c r="H20" i="1" s="1"/>
  <c r="H21" i="5"/>
  <c r="H21" i="1" s="1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9" i="1" s="1"/>
  <c r="H18" i="5"/>
  <c r="H18" i="1" s="1"/>
  <c r="H17" i="5"/>
  <c r="H17" i="1" s="1"/>
  <c r="H16" i="5"/>
  <c r="H16" i="1" s="1"/>
  <c r="H15" i="5"/>
  <c r="H15" i="1" s="1"/>
  <c r="I16" i="1" l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B8" i="1" l="1"/>
  <c r="D8" i="1" s="1"/>
  <c r="B9" i="1"/>
  <c r="B10" i="1"/>
  <c r="D10" i="1" s="1"/>
  <c r="B11" i="1"/>
  <c r="B12" i="1"/>
  <c r="D12" i="1" s="1"/>
  <c r="D11" i="1" l="1"/>
  <c r="D9" i="1"/>
  <c r="F12" i="1"/>
  <c r="F11" i="1"/>
  <c r="F10" i="1"/>
  <c r="F9" i="1"/>
  <c r="F8" i="1"/>
  <c r="C9" i="1"/>
  <c r="C10" i="1"/>
  <c r="C11" i="1"/>
  <c r="C12" i="1"/>
  <c r="C8" i="1"/>
  <c r="E12" i="1"/>
  <c r="E11" i="1"/>
  <c r="E10" i="1"/>
  <c r="E9" i="1"/>
  <c r="E8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  <c r="A3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<sst xmlns="http://schemas.openxmlformats.org/spreadsheetml/2006/main" count="157" uniqueCount="41">
  <si>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</si>
  <si>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</si>
  <si>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</si>
  <si>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</si>
  <si>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</si>
  <si>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</si>
  <si>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</si>
  <si>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</si>
  <si>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</si>
  <si>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</si>
  <si>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</si>
  <si>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</si>
  <si>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</si>
  <si>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</si>
  <si>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</si>
  <si>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</si>
  <si>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</si>
  <si>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</si>
  <si>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</si>
  <si>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</si>
  <si>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</si>
  <si>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</si>
  <si>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</si>
  <si>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</si>
  <si>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</si>
  <si>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</si>
  <si>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</si>
  <si>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</si>
  <si>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</si>
  <si>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</si>
  <si>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</si>
  <si>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</si>
  <si>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</si>
  <si>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</si>
  <si>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</si>
  <si>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</si>
  <si>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>Allegany County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</si>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</sst>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4" fillId="0" borderId="2" xfId="18" applyNumberFormat="1" applyFont="1" applyBorder="1"/>
    <xf numFmtId="3" fontId="4" fillId="0" borderId="0" xfId="18" applyNumberFormat="1" applyFont="1"/>
    <xf numFmtId="164" fontId="12" fillId="0" borderId="0" xfId="16" applyNumberFormat="1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3" fontId="13" fillId="0" borderId="2" xfId="0" applyNumberFormat="1" applyFont="1" applyBorder="1" applyAlignment="1">
      <alignment horizontal="right"/>
    </xf>
    <xf numFmtId="37" fontId="13" fillId="0" borderId="1" xfId="0" applyNumberFormat="1" applyFont="1" applyBorder="1" applyAlignment="1">
      <alignment horizontal="right"/>
    </xf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48" customWidth="1"/>
    <col min="2" max="2" width="13.5703125" customWidth="1"/>
    <col min="3" max="4" width="10.7109375" customWidth="1"/>
    <col min="5" max="5" width="13.5703125" customWidth="1"/>
    <col min="6" max="7" width="10.7109375" customWidth="1"/>
    <col min="8" max="8" width="13.5703125" customWidth="1"/>
    <col min="9" max="9" width="10.7109375" customWidth="1"/>
  </cols>
  <sheetData>
    <row r="3" spans="1:11" ht="15.6" x14ac:dyDescent="0.3">
      <c r="A3" s="2" t="str">
        <f>Intra!A3</f>
        <v>Allegany County</v>
      </c>
      <c r="B3" s="42" t="s">
        <v>8</v>
      </c>
      <c r="C3" s="42"/>
      <c r="D3" s="42"/>
      <c r="E3" s="42"/>
      <c r="F3" s="42"/>
      <c r="G3" s="42"/>
      <c r="H3" s="42"/>
      <c r="I3" s="42"/>
    </row>
    <row r="4" spans="1:11" ht="14.45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39" t="s">
        <v>0</v>
      </c>
      <c r="C5" s="40"/>
      <c r="D5" s="41"/>
      <c r="E5" s="39" t="s">
        <v>29</v>
      </c>
      <c r="F5" s="40"/>
      <c r="G5" s="41"/>
      <c r="H5" s="39" t="s">
        <v>1</v>
      </c>
      <c r="I5" s="41"/>
      <c r="K5" s="6"/>
    </row>
    <row r="6" spans="1:11" ht="14.45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ht="14.45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ht="14.45" x14ac:dyDescent="0.3">
      <c r="A8" s="15" t="s">
        <v>5</v>
      </c>
      <c r="B8" s="19">
        <f>Intra!B8+Inter!B8+Foreign!B8</f>
        <v>3977</v>
      </c>
      <c r="C8" s="20">
        <f>((SQRT((Intra!C8/1.645)^2+(Inter!C8/1.645)^2+(Foreign!C8/1.645)^2))*1.645)</f>
        <v>459.4692590369894</v>
      </c>
      <c r="D8" s="21">
        <f t="shared" ref="D8:D12" si="0">B8/B$8</f>
        <v>1</v>
      </c>
      <c r="E8" s="19">
        <f>Intra!E8+Inter!E8+Foreign!E8</f>
        <v>2004</v>
      </c>
      <c r="F8" s="20">
        <f>((SQRT((Intra!F8/1.645)^2+(Inter!F8/1.645)^2+(Foreign!F8/1.645)^2))*1.645)</f>
        <v>351.42424503724834</v>
      </c>
      <c r="G8" s="21">
        <f>E8/E$8</f>
        <v>1</v>
      </c>
      <c r="H8" s="19">
        <f>Intra!H8+Inter!H8+Foreign!H8</f>
        <v>1973</v>
      </c>
      <c r="I8" s="27">
        <f>((SQRT((Intra!I8/1.645)^2+(Inter!I8/1.645)^2+(Foreign!I8/1.645)^2))*1.645)</f>
        <v>578.45570271197084</v>
      </c>
      <c r="K8" s="6"/>
    </row>
    <row r="9" spans="1:11" ht="14.45" x14ac:dyDescent="0.3">
      <c r="A9" s="24" t="s">
        <v>13</v>
      </c>
      <c r="B9" s="19">
        <f>Intra!B9+Inter!B9+Foreign!B9</f>
        <v>1234</v>
      </c>
      <c r="C9" s="20">
        <f>((SQRT((Intra!C9/1.645)^2+(Inter!C9/1.645)^2+(Foreign!C9/1.645)^2))*1.645)</f>
        <v>289.78957883264195</v>
      </c>
      <c r="D9" s="21">
        <f t="shared" si="0"/>
        <v>0.31028413376917274</v>
      </c>
      <c r="E9" s="19">
        <f>Intra!E9+Inter!E9+Foreign!E9</f>
        <v>954</v>
      </c>
      <c r="F9" s="20">
        <f>((SQRT((Intra!F9/1.645)^2+(Inter!F9/1.645)^2+(Foreign!F9/1.645)^2))*1.645)</f>
        <v>277.15158307323446</v>
      </c>
      <c r="G9" s="21">
        <f>E9/E$8</f>
        <v>0.47604790419161674</v>
      </c>
      <c r="H9" s="19">
        <f>Intra!H9+Inter!H9+Foreign!H9</f>
        <v>280</v>
      </c>
      <c r="I9" s="27">
        <f>((SQRT((Intra!I9/1.645)^2+(Inter!I9/1.645)^2+(Foreign!I9/1.645)^2))*1.645)</f>
        <v>400.98753097820884</v>
      </c>
      <c r="K9" s="6"/>
    </row>
    <row r="10" spans="1:11" ht="14.45" x14ac:dyDescent="0.3">
      <c r="A10" s="24" t="s">
        <v>14</v>
      </c>
      <c r="B10" s="19">
        <f>Intra!B10+Inter!B10+Foreign!B10</f>
        <v>335</v>
      </c>
      <c r="C10" s="20">
        <f>((SQRT((Intra!C10/1.645)^2+(Inter!C10/1.645)^2+(Foreign!C10/1.645)^2))*1.645)</f>
        <v>110.12719918348964</v>
      </c>
      <c r="D10" s="21">
        <f t="shared" si="0"/>
        <v>8.4234347498114162E-2</v>
      </c>
      <c r="E10" s="19">
        <f>Intra!E10+Inter!E10+Foreign!E10</f>
        <v>111</v>
      </c>
      <c r="F10" s="20">
        <f>((SQRT((Intra!F10/1.645)^2+(Inter!F10/1.645)^2+(Foreign!F10/1.645)^2))*1.645)</f>
        <v>52.924474489596967</v>
      </c>
      <c r="G10" s="21">
        <f>E10/E$8</f>
        <v>5.5389221556886227E-2</v>
      </c>
      <c r="H10" s="19">
        <f>Intra!H10+Inter!H10+Foreign!H10</f>
        <v>224</v>
      </c>
      <c r="I10" s="27">
        <f>((SQRT((Intra!I10/1.645)^2+(Inter!I10/1.645)^2+(Foreign!I10/1.645)^2))*1.645)</f>
        <v>122.18428704215613</v>
      </c>
      <c r="K10" s="6"/>
    </row>
    <row r="11" spans="1:11" ht="14.45" x14ac:dyDescent="0.3">
      <c r="A11" s="24" t="s">
        <v>15</v>
      </c>
      <c r="B11" s="19">
        <f>Intra!B11+Inter!B11+Foreign!B11</f>
        <v>25</v>
      </c>
      <c r="C11" s="20">
        <f>((SQRT((Intra!C11/1.645)^2+(Inter!C11/1.645)^2+(Foreign!C11/1.645)^2))*1.645)</f>
        <v>45</v>
      </c>
      <c r="D11" s="21">
        <f t="shared" si="0"/>
        <v>6.2861453356801607E-3</v>
      </c>
      <c r="E11" s="19">
        <f>Intra!E11+Inter!E11+Foreign!E11</f>
        <v>32</v>
      </c>
      <c r="F11" s="20">
        <f>((SQRT((Intra!F11/1.645)^2+(Inter!F11/1.645)^2+(Foreign!F11/1.645)^2))*1.645)</f>
        <v>34.713109915419558</v>
      </c>
      <c r="G11" s="21">
        <f>E11/E$8</f>
        <v>1.5968063872255488E-2</v>
      </c>
      <c r="H11" s="19">
        <f>Intra!H11+Inter!H11+Foreign!H11</f>
        <v>-7</v>
      </c>
      <c r="I11" s="27">
        <f>((SQRT((Intra!I11/1.645)^2+(Inter!I11/1.645)^2+(Foreign!I11/1.645)^2))*1.645)</f>
        <v>56.833088953531295</v>
      </c>
      <c r="K11" s="6"/>
    </row>
    <row r="12" spans="1:11" s="1" customFormat="1" ht="14.45" x14ac:dyDescent="0.3">
      <c r="A12" s="25" t="s">
        <v>16</v>
      </c>
      <c r="B12" s="19">
        <f>Intra!B12+Inter!B12+Foreign!B12</f>
        <v>2383</v>
      </c>
      <c r="C12" s="20">
        <f>((SQRT((Intra!C12/1.645)^2+(Inter!C12/1.645)^2+(Foreign!C12/1.645)^2))*1.645)</f>
        <v>336.12646429580633</v>
      </c>
      <c r="D12" s="21">
        <f t="shared" si="0"/>
        <v>0.59919537339703299</v>
      </c>
      <c r="E12" s="19">
        <f>Intra!E12+Inter!E12+Foreign!E12</f>
        <v>907</v>
      </c>
      <c r="F12" s="20">
        <f>((SQRT((Intra!F12/1.645)^2+(Inter!F12/1.645)^2+(Foreign!F12/1.645)^2))*1.645)</f>
        <v>206.59138413786764</v>
      </c>
      <c r="G12" s="21">
        <f>E12/E$8</f>
        <v>0.45259481037924154</v>
      </c>
      <c r="H12" s="19">
        <f>Intra!H12+Inter!H12+Foreign!H12</f>
        <v>1476</v>
      </c>
      <c r="I12" s="27">
        <f>((SQRT((Intra!I12/1.645)^2+(Inter!I12/1.645)^2+(Foreign!I12/1.645)^2))*1.645)</f>
        <v>394.53897145909423</v>
      </c>
      <c r="K12" s="6"/>
    </row>
    <row r="13" spans="1:11" ht="14.45" x14ac:dyDescent="0.3">
      <c r="A13" s="26"/>
      <c r="B13" s="19"/>
      <c r="C13" s="20"/>
      <c r="D13" s="27"/>
      <c r="E13" s="19"/>
      <c r="F13" s="20"/>
      <c r="G13" s="27"/>
      <c r="H13" s="19"/>
      <c r="I13" s="27"/>
    </row>
    <row r="14" spans="1:11" s="5" customFormat="1" ht="14.45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11" ht="14.45" x14ac:dyDescent="0.3">
      <c r="A15" s="15" t="s">
        <v>5</v>
      </c>
      <c r="B15" s="19">
        <f>Intra!B15+Inter!B15+Foreign!B15</f>
        <v>2752</v>
      </c>
      <c r="C15" s="20">
        <f>((SQRT((Intra!C15/1.645)^2+(Inter!C15/1.645)^2+(Foreign!C15/1.645)^2))*1.645)</f>
        <v>365.35051662752579</v>
      </c>
      <c r="D15" s="21">
        <f>B15/B$15</f>
        <v>1</v>
      </c>
      <c r="E15" s="19">
        <f>Intra!E15+Inter!E15+Foreign!E15</f>
        <v>1198</v>
      </c>
      <c r="F15" s="20">
        <f>((SQRT((Intra!F15/1.645)^2+(Inter!F15/1.645)^2+(Foreign!F15/1.645)^2))*1.645)</f>
        <v>252.16264592520437</v>
      </c>
      <c r="G15" s="21">
        <f>E15/E$15</f>
        <v>1</v>
      </c>
      <c r="H15" s="19">
        <f>Intra!H15+Inter!H15+Foreign!H15</f>
        <v>1554</v>
      </c>
      <c r="I15" s="27">
        <f>((SQRT((Intra!I15/1.645)^2+(Inter!I15/1.645)^2+(Foreign!I15/1.645)^2))*1.645)</f>
        <v>443.92229049688405</v>
      </c>
    </row>
    <row r="16" spans="1:11" ht="14.45" x14ac:dyDescent="0.3">
      <c r="A16" s="24" t="s">
        <v>17</v>
      </c>
      <c r="B16" s="19">
        <f>Intra!B16+Inter!B16+Foreign!B16</f>
        <v>485</v>
      </c>
      <c r="C16" s="20">
        <f>((SQRT((Intra!C16/1.645)^2+(Inter!C16/1.645)^2+(Foreign!C16/1.645)^2))*1.645)</f>
        <v>152.2268044727997</v>
      </c>
      <c r="D16" s="21">
        <f>B16/B$15</f>
        <v>0.17623546511627908</v>
      </c>
      <c r="E16" s="19">
        <f>Intra!E16+Inter!E16+Foreign!E16</f>
        <v>256</v>
      </c>
      <c r="F16" s="20">
        <f>((SQRT((Intra!F16/1.645)^2+(Inter!F16/1.645)^2+(Foreign!F16/1.645)^2))*1.645)</f>
        <v>112.0044641967453</v>
      </c>
      <c r="G16" s="21">
        <f>E16/E$15</f>
        <v>0.21368948247078465</v>
      </c>
      <c r="H16" s="19">
        <f>Intra!H16+Inter!H16+Foreign!H16</f>
        <v>229</v>
      </c>
      <c r="I16" s="27">
        <f>((SQRT((Intra!I16/1.645)^2+(Inter!I16/1.645)^2+(Foreign!I16/1.645)^2))*1.645)</f>
        <v>188.99206332542113</v>
      </c>
    </row>
    <row r="17" spans="1:9" ht="14.45" x14ac:dyDescent="0.3">
      <c r="A17" s="24" t="s">
        <v>18</v>
      </c>
      <c r="B17" s="19">
        <f>Intra!B17+Inter!B17+Foreign!B17</f>
        <v>1018</v>
      </c>
      <c r="C17" s="20">
        <f>((SQRT((Intra!C17/1.645)^2+(Inter!C17/1.645)^2+(Foreign!C17/1.645)^2))*1.645)</f>
        <v>220.40417418914737</v>
      </c>
      <c r="D17" s="21">
        <f t="shared" ref="D17:D21" si="1">B17/B$15</f>
        <v>0.36991279069767441</v>
      </c>
      <c r="E17" s="19">
        <f>Intra!E17+Inter!E17+Foreign!E17</f>
        <v>311</v>
      </c>
      <c r="F17" s="20">
        <f>((SQRT((Intra!F17/1.645)^2+(Inter!F17/1.645)^2+(Foreign!F17/1.645)^2))*1.645)</f>
        <v>104.40306508910551</v>
      </c>
      <c r="G17" s="21">
        <f t="shared" ref="G17:G21" si="2">E17/E$15</f>
        <v>0.2595993322203673</v>
      </c>
      <c r="H17" s="19">
        <f>Intra!H17+Inter!H17+Foreign!H17</f>
        <v>707</v>
      </c>
      <c r="I17" s="27">
        <f>((SQRT((Intra!I17/1.645)^2+(Inter!I17/1.645)^2+(Foreign!I17/1.645)^2))*1.645)</f>
        <v>243.88111858034438</v>
      </c>
    </row>
    <row r="18" spans="1:9" ht="14.45" x14ac:dyDescent="0.3">
      <c r="A18" s="24" t="s">
        <v>19</v>
      </c>
      <c r="B18" s="19">
        <f>Intra!B18+Inter!B18+Foreign!B18</f>
        <v>570</v>
      </c>
      <c r="C18" s="20">
        <f>((SQRT((Intra!C18/1.645)^2+(Inter!C18/1.645)^2+(Foreign!C18/1.645)^2))*1.645)</f>
        <v>156.93629280698582</v>
      </c>
      <c r="D18" s="21">
        <f t="shared" si="1"/>
        <v>0.20712209302325582</v>
      </c>
      <c r="E18" s="19">
        <f>Intra!E18+Inter!E18+Foreign!E18</f>
        <v>215</v>
      </c>
      <c r="F18" s="20">
        <f>((SQRT((Intra!F18/1.645)^2+(Inter!F18/1.645)^2+(Foreign!F18/1.645)^2))*1.645)</f>
        <v>95.587656106842587</v>
      </c>
      <c r="G18" s="21">
        <f t="shared" si="2"/>
        <v>0.17946577629382304</v>
      </c>
      <c r="H18" s="19">
        <f>Intra!H18+Inter!H18+Foreign!H18</f>
        <v>355</v>
      </c>
      <c r="I18" s="27">
        <f>((SQRT((Intra!I18/1.645)^2+(Inter!I18/1.645)^2+(Foreign!I18/1.645)^2))*1.645)</f>
        <v>183.75527203321269</v>
      </c>
    </row>
    <row r="19" spans="1:9" ht="14.45" x14ac:dyDescent="0.3">
      <c r="A19" s="25" t="s">
        <v>20</v>
      </c>
      <c r="B19" s="19">
        <f>Intra!B19+Inter!B19+Foreign!B19</f>
        <v>345</v>
      </c>
      <c r="C19" s="20">
        <f>((SQRT((Intra!C19/1.645)^2+(Inter!C19/1.645)^2+(Foreign!C19/1.645)^2))*1.645)</f>
        <v>152.46311029229335</v>
      </c>
      <c r="D19" s="21">
        <f t="shared" si="1"/>
        <v>0.12536337209302326</v>
      </c>
      <c r="E19" s="19">
        <f>Intra!E19+Inter!E19+Foreign!E19</f>
        <v>227</v>
      </c>
      <c r="F19" s="20">
        <f>((SQRT((Intra!F19/1.645)^2+(Inter!F19/1.645)^2+(Foreign!F19/1.645)^2))*1.645)</f>
        <v>130.29965464267357</v>
      </c>
      <c r="G19" s="21">
        <f t="shared" si="2"/>
        <v>0.18948247078464106</v>
      </c>
      <c r="H19" s="19">
        <f>Intra!H19+Inter!H19+Foreign!H19</f>
        <v>118</v>
      </c>
      <c r="I19" s="27">
        <f>((SQRT((Intra!I19/1.645)^2+(Inter!I19/1.645)^2+(Foreign!I19/1.645)^2))*1.645)</f>
        <v>200.55672514278845</v>
      </c>
    </row>
    <row r="20" spans="1:9" ht="14.45" x14ac:dyDescent="0.3">
      <c r="A20" s="25" t="s">
        <v>21</v>
      </c>
      <c r="B20" s="19">
        <f>Intra!B20+Inter!B20+Foreign!B20</f>
        <v>309</v>
      </c>
      <c r="C20" s="20">
        <f>((SQRT((Intra!C20/1.645)^2+(Inter!C20/1.645)^2+(Foreign!C20/1.645)^2))*1.645)</f>
        <v>109.41663493271943</v>
      </c>
      <c r="D20" s="21">
        <f t="shared" si="1"/>
        <v>0.11228197674418605</v>
      </c>
      <c r="E20" s="19">
        <f>Intra!E20+Inter!E20+Foreign!E20</f>
        <v>157</v>
      </c>
      <c r="F20" s="20">
        <f>((SQRT((Intra!F20/1.645)^2+(Inter!F20/1.645)^2+(Foreign!F20/1.645)^2))*1.645)</f>
        <v>113.35784048754634</v>
      </c>
      <c r="G20" s="21">
        <f t="shared" si="2"/>
        <v>0.1310517529215359</v>
      </c>
      <c r="H20" s="19">
        <f>Intra!H20+Inter!H20+Foreign!H20</f>
        <v>152</v>
      </c>
      <c r="I20" s="27">
        <f>((SQRT((Intra!I20/1.645)^2+(Inter!I20/1.645)^2+(Foreign!I20/1.645)^2))*1.645)</f>
        <v>157.54999206601059</v>
      </c>
    </row>
    <row r="21" spans="1:9" ht="14.45" x14ac:dyDescent="0.3">
      <c r="A21" s="25" t="s">
        <v>30</v>
      </c>
      <c r="B21" s="19">
        <f>Intra!B21+Inter!B21+Foreign!B21</f>
        <v>25</v>
      </c>
      <c r="C21" s="20">
        <f>((SQRT((Intra!C21/1.645)^2+(Inter!C21/1.645)^2+(Foreign!C21/1.645)^2))*1.645)</f>
        <v>45</v>
      </c>
      <c r="D21" s="21">
        <f t="shared" si="1"/>
        <v>9.0843023255813959E-3</v>
      </c>
      <c r="E21" s="19">
        <f>Intra!E21+Inter!E21+Foreign!E21</f>
        <v>32</v>
      </c>
      <c r="F21" s="20">
        <f>((SQRT((Intra!F21/1.645)^2+(Inter!F21/1.645)^2+(Foreign!F21/1.645)^2))*1.645)</f>
        <v>34.713109915419558</v>
      </c>
      <c r="G21" s="21">
        <f t="shared" si="2"/>
        <v>2.6711185308848081E-2</v>
      </c>
      <c r="H21" s="19">
        <f>Intra!H21+Inter!H21+Foreign!H21</f>
        <v>-7</v>
      </c>
      <c r="I21" s="27">
        <f>((SQRT((Intra!I21/1.645)^2+(Inter!I21/1.645)^2+(Foreign!I21/1.645)^2))*1.645)</f>
        <v>56.833088953531295</v>
      </c>
    </row>
    <row r="22" spans="1:9" ht="14.45" x14ac:dyDescent="0.3">
      <c r="A22" s="26"/>
      <c r="B22" s="26"/>
      <c r="C22" s="34"/>
      <c r="D22" s="28"/>
      <c r="E22" s="26"/>
      <c r="F22" s="34"/>
      <c r="G22" s="28"/>
      <c r="H22" s="26"/>
      <c r="I22" s="28"/>
    </row>
    <row r="23" spans="1:9" ht="14.45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ht="14.45" x14ac:dyDescent="0.3">
      <c r="A24" s="15" t="s">
        <v>5</v>
      </c>
      <c r="B24" s="19">
        <f>Intra!B24+Inter!B24+Foreign!B24</f>
        <v>3977</v>
      </c>
      <c r="C24" s="20">
        <f>((SQRT((Intra!C24/1.645)^2+(Inter!C24/1.645)^2+(Foreign!C24/1.645)^2))*1.645)</f>
        <v>440.71532762090322</v>
      </c>
      <c r="D24" s="21">
        <f>B24/B$24</f>
        <v>1</v>
      </c>
      <c r="E24" s="19">
        <f>Intra!E24+Inter!E24+Foreign!E24</f>
        <v>2004</v>
      </c>
      <c r="F24" s="20">
        <f>((SQRT((Intra!F24/1.645)^2+(Inter!F24/1.645)^2+(Foreign!F24/1.645)^2))*1.645)</f>
        <v>336.1458016992031</v>
      </c>
      <c r="G24" s="21">
        <f>E24/E$24</f>
        <v>1</v>
      </c>
      <c r="H24" s="19">
        <f>Intra!H24+Inter!H24+Foreign!H24</f>
        <v>1973</v>
      </c>
      <c r="I24" s="27">
        <f>((SQRT((Intra!I24/1.645)^2+(Inter!I24/1.645)^2+(Foreign!I24/1.645)^2))*1.645)</f>
        <v>554.27790863428788</v>
      </c>
    </row>
    <row r="25" spans="1:9" ht="28.9" x14ac:dyDescent="0.3">
      <c r="A25" s="24" t="s">
        <v>25</v>
      </c>
      <c r="B25" s="19">
        <f>Intra!B25+Inter!B25+Foreign!B25</f>
        <v>560</v>
      </c>
      <c r="C25" s="20">
        <f>((SQRT((Intra!C25/1.645)^2+(Inter!C25/1.645)^2+(Foreign!C25/1.645)^2))*1.645)</f>
        <v>193.83498136301401</v>
      </c>
      <c r="D25" s="21">
        <f t="shared" ref="D25:D30" si="3">B25/B$24</f>
        <v>0.1408096555192356</v>
      </c>
      <c r="E25" s="19">
        <f>Intra!E25+Inter!E25+Foreign!E25</f>
        <v>678</v>
      </c>
      <c r="F25" s="20">
        <f>((SQRT((Intra!F25/1.645)^2+(Inter!F25/1.645)^2+(Foreign!F25/1.645)^2))*1.645)</f>
        <v>224.71537553091466</v>
      </c>
      <c r="G25" s="21">
        <f t="shared" ref="G25:G30" si="4">E25/E$24</f>
        <v>0.33832335329341318</v>
      </c>
      <c r="H25" s="19">
        <f>Intra!H25+Inter!H25+Foreign!H25</f>
        <v>-118</v>
      </c>
      <c r="I25" s="27">
        <f>((SQRT((Intra!I25/1.645)^2+(Inter!I25/1.645)^2+(Foreign!I25/1.645)^2))*1.645)</f>
        <v>296.76421617169416</v>
      </c>
    </row>
    <row r="26" spans="1:9" ht="28.9" x14ac:dyDescent="0.3">
      <c r="A26" s="24" t="s">
        <v>26</v>
      </c>
      <c r="B26" s="19">
        <f>Intra!B26+Inter!B26+Foreign!B26</f>
        <v>260</v>
      </c>
      <c r="C26" s="20">
        <f>((SQRT((Intra!C26/1.645)^2+(Inter!C26/1.645)^2+(Foreign!C26/1.645)^2))*1.645)</f>
        <v>121.80722474467595</v>
      </c>
      <c r="D26" s="21">
        <f t="shared" si="3"/>
        <v>6.5375911491073677E-2</v>
      </c>
      <c r="E26" s="19">
        <f>Intra!E26+Inter!E26+Foreign!E26</f>
        <v>65</v>
      </c>
      <c r="F26" s="20">
        <f>((SQRT((Intra!F26/1.645)^2+(Inter!F26/1.645)^2+(Foreign!F26/1.645)^2))*1.645)</f>
        <v>42.011903075200003</v>
      </c>
      <c r="G26" s="21">
        <f t="shared" si="4"/>
        <v>3.2435129740518959E-2</v>
      </c>
      <c r="H26" s="19">
        <f>Intra!H26+Inter!H26+Foreign!H26</f>
        <v>195</v>
      </c>
      <c r="I26" s="27">
        <f>((SQRT((Intra!I26/1.645)^2+(Inter!I26/1.645)^2+(Foreign!I26/1.645)^2))*1.645)</f>
        <v>128.84874853874211</v>
      </c>
    </row>
    <row r="27" spans="1:9" ht="28.9" x14ac:dyDescent="0.3">
      <c r="A27" s="24" t="s">
        <v>27</v>
      </c>
      <c r="B27" s="19">
        <f>Intra!B27+Inter!B27+Foreign!B27</f>
        <v>759</v>
      </c>
      <c r="C27" s="20">
        <f>((SQRT((Intra!C27/1.645)^2+(Inter!C27/1.645)^2+(Foreign!C27/1.645)^2))*1.645)</f>
        <v>187.15501596270403</v>
      </c>
      <c r="D27" s="21">
        <f t="shared" si="3"/>
        <v>0.19084737239124969</v>
      </c>
      <c r="E27" s="19">
        <f>Intra!E27+Inter!E27+Foreign!E27</f>
        <v>208</v>
      </c>
      <c r="F27" s="20">
        <f>((SQRT((Intra!F27/1.645)^2+(Inter!F27/1.645)^2+(Foreign!F27/1.645)^2))*1.645)</f>
        <v>111.61093136427095</v>
      </c>
      <c r="G27" s="21">
        <f t="shared" si="4"/>
        <v>0.10379241516966067</v>
      </c>
      <c r="H27" s="19">
        <f>Intra!H27+Inter!H27+Foreign!H27</f>
        <v>551</v>
      </c>
      <c r="I27" s="27">
        <f>((SQRT((Intra!I27/1.645)^2+(Inter!I27/1.645)^2+(Foreign!I27/1.645)^2))*1.645)</f>
        <v>217.90823756801854</v>
      </c>
    </row>
    <row r="28" spans="1:9" ht="28.9" x14ac:dyDescent="0.3">
      <c r="A28" s="24" t="s">
        <v>28</v>
      </c>
      <c r="B28" s="19">
        <f>Intra!B28+Inter!B28+Foreign!B28</f>
        <v>851</v>
      </c>
      <c r="C28" s="20">
        <f>((SQRT((Intra!C28/1.645)^2+(Inter!C28/1.645)^2+(Foreign!C28/1.645)^2))*1.645)</f>
        <v>211.48522407014636</v>
      </c>
      <c r="D28" s="21">
        <f t="shared" si="3"/>
        <v>0.21398038722655269</v>
      </c>
      <c r="E28" s="19">
        <f>Intra!E28+Inter!E28+Foreign!E28</f>
        <v>223</v>
      </c>
      <c r="F28" s="20">
        <f>((SQRT((Intra!F28/1.645)^2+(Inter!F28/1.645)^2+(Foreign!F28/1.645)^2))*1.645)</f>
        <v>105.89145385724005</v>
      </c>
      <c r="G28" s="21">
        <f t="shared" si="4"/>
        <v>0.11127744510978044</v>
      </c>
      <c r="H28" s="19">
        <f>Intra!H28+Inter!H28+Foreign!H28</f>
        <v>628</v>
      </c>
      <c r="I28" s="27">
        <f>((SQRT((Intra!I28/1.645)^2+(Inter!I28/1.645)^2+(Foreign!I28/1.645)^2))*1.645)</f>
        <v>236.51427018258332</v>
      </c>
    </row>
    <row r="29" spans="1:9" ht="14.45" x14ac:dyDescent="0.3">
      <c r="A29" s="24" t="s">
        <v>22</v>
      </c>
      <c r="B29" s="19">
        <f>Intra!B29+Inter!B29+Foreign!B29</f>
        <v>422</v>
      </c>
      <c r="C29" s="20">
        <f>((SQRT((Intra!C29/1.645)^2+(Inter!C29/1.645)^2+(Foreign!C29/1.645)^2))*1.645)</f>
        <v>121.62236636408618</v>
      </c>
      <c r="D29" s="21">
        <f t="shared" si="3"/>
        <v>0.10611013326628112</v>
      </c>
      <c r="E29" s="19">
        <f>Intra!E29+Inter!E29+Foreign!E29</f>
        <v>128</v>
      </c>
      <c r="F29" s="20">
        <f>((SQRT((Intra!F29/1.645)^2+(Inter!F29/1.645)^2+(Foreign!F29/1.645)^2))*1.645)</f>
        <v>56.302753041036986</v>
      </c>
      <c r="G29" s="21">
        <f t="shared" si="4"/>
        <v>6.3872255489021951E-2</v>
      </c>
      <c r="H29" s="19">
        <f>Intra!H29+Inter!H29+Foreign!H29</f>
        <v>294</v>
      </c>
      <c r="I29" s="27">
        <f>((SQRT((Intra!I29/1.645)^2+(Inter!I29/1.645)^2+(Foreign!I29/1.645)^2))*1.645)</f>
        <v>134.02238618977057</v>
      </c>
    </row>
    <row r="30" spans="1:9" ht="14.45" x14ac:dyDescent="0.3">
      <c r="A30" s="29" t="s">
        <v>23</v>
      </c>
      <c r="B30" s="30">
        <f>Intra!B30+Inter!B30+Foreign!B30</f>
        <v>1125</v>
      </c>
      <c r="C30" s="31">
        <f>((SQRT((Intra!C30/1.645)^2+(Inter!C30/1.645)^2+(Foreign!C30/1.645)^2))*1.645)</f>
        <v>218.561204242656</v>
      </c>
      <c r="D30" s="32">
        <f t="shared" si="3"/>
        <v>0.28287654010560725</v>
      </c>
      <c r="E30" s="30">
        <f>Intra!E30+Inter!E30+Foreign!E30</f>
        <v>702</v>
      </c>
      <c r="F30" s="31">
        <f>((SQRT((Intra!F30/1.645)^2+(Inter!F30/1.645)^2+(Foreign!F30/1.645)^2))*1.645)</f>
        <v>184.29595763336752</v>
      </c>
      <c r="G30" s="32">
        <f t="shared" si="4"/>
        <v>0.35029940119760478</v>
      </c>
      <c r="H30" s="30">
        <f>Intra!H30+Inter!H30+Foreign!H30</f>
        <v>423</v>
      </c>
      <c r="I30" s="33">
        <f>((SQRT((Intra!I30/1.645)^2+(Inter!I30/1.645)^2+(Foreign!I30/1.645)^2))*1.645)</f>
        <v>285.89158784406368</v>
      </c>
    </row>
    <row r="32" spans="1:9" ht="14.45" x14ac:dyDescent="0.3">
      <c r="A32" s="7" t="s">
        <v>6</v>
      </c>
    </row>
    <row r="33" spans="1:9" ht="28.9" customHeight="1" x14ac:dyDescent="0.3">
      <c r="A33" s="43" t="s">
        <v>38</v>
      </c>
      <c r="B33" s="43"/>
      <c r="C33" s="43"/>
      <c r="D33" s="43"/>
      <c r="E33" s="43"/>
      <c r="F33" s="43"/>
      <c r="G33" s="43"/>
      <c r="H33" s="43"/>
      <c r="I33" s="43"/>
    </row>
    <row r="34" spans="1:9" ht="14.45" x14ac:dyDescent="0.3">
      <c r="A34" s="9" t="s">
        <v>32</v>
      </c>
    </row>
    <row r="35" spans="1:9" ht="14.45" x14ac:dyDescent="0.3">
      <c r="A35" s="10" t="s">
        <v>31</v>
      </c>
    </row>
    <row r="36" spans="1:9" ht="14.45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ColWidth="8.85546875" defaultRowHeight="15" x14ac:dyDescent="0.25"/>
  <cols>
    <col min="1" max="1" width="48" style="5" customWidth="1"/>
    <col min="2" max="2" width="13.5703125" style="1" customWidth="1"/>
    <col min="3" max="4" width="10.7109375" style="1" customWidth="1"/>
    <col min="5" max="5" width="13.5703125" style="1" customWidth="1"/>
    <col min="6" max="7" width="10.7109375" style="1" customWidth="1"/>
    <col min="8" max="8" width="13.5703125" style="1" customWidth="1"/>
    <col min="9" max="9" width="10.7109375" style="1" customWidth="1"/>
    <col min="10" max="16384" width="8.85546875" style="1"/>
  </cols>
  <sheetData>
    <row r="2" spans="1:9" ht="14.45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9" ht="15.6" x14ac:dyDescent="0.3">
      <c r="A3" s="2" t="s">
        <v>36</v>
      </c>
      <c r="B3" s="42" t="s">
        <v>9</v>
      </c>
      <c r="C3" s="42"/>
      <c r="D3" s="42"/>
      <c r="E3" s="42"/>
      <c r="F3" s="42"/>
      <c r="G3" s="42"/>
      <c r="H3" s="42"/>
      <c r="I3" s="42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39" t="s">
        <v>0</v>
      </c>
      <c r="C5" s="40"/>
      <c r="D5" s="41"/>
      <c r="E5" s="39" t="s">
        <v>37</v>
      </c>
      <c r="F5" s="40"/>
      <c r="G5" s="41"/>
      <c r="H5" s="39" t="s">
        <v>1</v>
      </c>
      <c r="I5" s="41"/>
    </row>
    <row r="6" spans="1:9" ht="14.45" x14ac:dyDescent="0.3">
      <c r="A6" s="35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ht="14.45" x14ac:dyDescent="0.3">
      <c r="A7" s="35"/>
      <c r="B7" s="4"/>
      <c r="C7" s="13"/>
      <c r="D7" s="13"/>
      <c r="E7" s="4"/>
      <c r="F7" s="13"/>
      <c r="G7" s="13"/>
      <c r="H7" s="4"/>
      <c r="I7" s="14"/>
    </row>
    <row r="8" spans="1:9" ht="14.45" x14ac:dyDescent="0.3">
      <c r="A8" s="36" t="s">
        <v>5</v>
      </c>
      <c r="B8" s="17">
        <v>2389</v>
      </c>
      <c r="C8" s="17">
        <v>348.05890306096177</v>
      </c>
      <c r="D8" s="21">
        <f t="shared" ref="D8:D12" si="0">B8/B$8</f>
        <v>1</v>
      </c>
      <c r="E8" s="17">
        <v>1385</v>
      </c>
      <c r="F8" s="17">
        <v>290.75935066649186</v>
      </c>
      <c r="G8" s="21">
        <f t="shared" ref="G8:G12" si="1">E8/E$8</f>
        <v>1</v>
      </c>
      <c r="H8" s="22">
        <f t="shared" ref="H8:H12" si="2">B8-E8</f>
        <v>1004</v>
      </c>
      <c r="I8" s="23">
        <f>((SQRT((C8/1.645)^2+(F8/1.645)^2)))*1.645</f>
        <v>453.52618447009206</v>
      </c>
    </row>
    <row r="9" spans="1:9" ht="14.45" x14ac:dyDescent="0.3">
      <c r="A9" s="37" t="s">
        <v>13</v>
      </c>
      <c r="B9" s="17">
        <v>615</v>
      </c>
      <c r="C9" s="17">
        <v>194.78706322546165</v>
      </c>
      <c r="D9" s="21">
        <f t="shared" si="0"/>
        <v>0.25742988698200081</v>
      </c>
      <c r="E9" s="17">
        <v>592</v>
      </c>
      <c r="F9" s="17">
        <v>217.37985187224689</v>
      </c>
      <c r="G9" s="21">
        <f t="shared" si="1"/>
        <v>0.42743682310469316</v>
      </c>
      <c r="H9" s="22">
        <f t="shared" si="2"/>
        <v>23</v>
      </c>
      <c r="I9" s="23">
        <f t="shared" ref="I9:I12" si="3">((SQRT((C9/1.645)^2+(F9/1.645)^2)))*1.645</f>
        <v>291.8835384190071</v>
      </c>
    </row>
    <row r="10" spans="1:9" ht="14.45" x14ac:dyDescent="0.3">
      <c r="A10" s="37" t="s">
        <v>14</v>
      </c>
      <c r="B10" s="17">
        <v>160</v>
      </c>
      <c r="C10" s="17">
        <v>77.543536158728273</v>
      </c>
      <c r="D10" s="21">
        <f t="shared" si="0"/>
        <v>6.6973629133528667E-2</v>
      </c>
      <c r="E10" s="17">
        <v>71</v>
      </c>
      <c r="F10" s="17">
        <v>44.249293779675178</v>
      </c>
      <c r="G10" s="21">
        <f t="shared" si="1"/>
        <v>5.1263537906137184E-2</v>
      </c>
      <c r="H10" s="22">
        <f t="shared" si="2"/>
        <v>89</v>
      </c>
      <c r="I10" s="23">
        <f t="shared" si="3"/>
        <v>89.280456988077745</v>
      </c>
    </row>
    <row r="11" spans="1:9" ht="14.45" x14ac:dyDescent="0.3">
      <c r="A11" s="37" t="s">
        <v>15</v>
      </c>
      <c r="B11" s="17">
        <v>25</v>
      </c>
      <c r="C11" s="17">
        <v>45</v>
      </c>
      <c r="D11" s="21">
        <f t="shared" si="0"/>
        <v>1.0464629552113856E-2</v>
      </c>
      <c r="E11" s="17">
        <v>15</v>
      </c>
      <c r="F11" s="17">
        <v>23</v>
      </c>
      <c r="G11" s="21">
        <f t="shared" si="1"/>
        <v>1.0830324909747292E-2</v>
      </c>
      <c r="H11" s="22">
        <f t="shared" si="2"/>
        <v>10</v>
      </c>
      <c r="I11" s="23">
        <f t="shared" si="3"/>
        <v>50.537115073973112</v>
      </c>
    </row>
    <row r="12" spans="1:9" ht="14.45" x14ac:dyDescent="0.3">
      <c r="A12" s="38" t="s">
        <v>16</v>
      </c>
      <c r="B12" s="17">
        <v>1589</v>
      </c>
      <c r="C12" s="17">
        <v>274.1623606551417</v>
      </c>
      <c r="D12" s="21">
        <f t="shared" si="0"/>
        <v>0.66513185433235666</v>
      </c>
      <c r="E12" s="17">
        <v>707</v>
      </c>
      <c r="F12" s="17">
        <v>186.5475810617763</v>
      </c>
      <c r="G12" s="21">
        <f t="shared" si="1"/>
        <v>0.51046931407942242</v>
      </c>
      <c r="H12" s="22">
        <f t="shared" si="2"/>
        <v>882</v>
      </c>
      <c r="I12" s="23">
        <f t="shared" si="3"/>
        <v>331.60971035239601</v>
      </c>
    </row>
    <row r="13" spans="1:9" ht="14.45" x14ac:dyDescent="0.3">
      <c r="A13" s="26"/>
      <c r="B13" s="19"/>
      <c r="C13" s="20"/>
      <c r="D13" s="27"/>
      <c r="E13" s="19"/>
      <c r="F13" s="20"/>
      <c r="G13" s="27"/>
      <c r="H13" s="19"/>
      <c r="I13" s="27"/>
    </row>
    <row r="14" spans="1:9" ht="14.45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9" ht="14.45" x14ac:dyDescent="0.3">
      <c r="A15" s="15" t="s">
        <v>5</v>
      </c>
      <c r="B15" s="19">
        <v>1683</v>
      </c>
      <c r="C15" s="20">
        <v>275</v>
      </c>
      <c r="D15" s="21">
        <f>B15/B$15</f>
        <v>1</v>
      </c>
      <c r="E15" s="19">
        <v>772</v>
      </c>
      <c r="F15" s="20">
        <v>219</v>
      </c>
      <c r="G15" s="21">
        <f>E15/E$15</f>
        <v>1</v>
      </c>
      <c r="H15" s="19">
        <f t="shared" ref="H15:H21" si="4">B15-E15</f>
        <v>911</v>
      </c>
      <c r="I15" s="27">
        <f t="shared" ref="I15:I21" si="5">((SQRT((C15/1.645)^2+(F15/1.645)^2)))*1.645</f>
        <v>351.54800525675006</v>
      </c>
    </row>
    <row r="16" spans="1:9" ht="14.45" x14ac:dyDescent="0.3">
      <c r="A16" s="24" t="s">
        <v>17</v>
      </c>
      <c r="B16" s="19">
        <v>263</v>
      </c>
      <c r="C16" s="20">
        <v>102</v>
      </c>
      <c r="D16" s="21">
        <f>B16/B$15</f>
        <v>0.15626856803327391</v>
      </c>
      <c r="E16" s="19">
        <v>139</v>
      </c>
      <c r="F16" s="20">
        <v>89</v>
      </c>
      <c r="G16" s="21">
        <f>E16/E$15</f>
        <v>0.18005181347150259</v>
      </c>
      <c r="H16" s="19">
        <f t="shared" si="4"/>
        <v>124</v>
      </c>
      <c r="I16" s="27">
        <f t="shared" si="5"/>
        <v>135.36986370680881</v>
      </c>
    </row>
    <row r="17" spans="1:9" ht="14.45" x14ac:dyDescent="0.3">
      <c r="A17" s="24" t="s">
        <v>18</v>
      </c>
      <c r="B17" s="19">
        <v>625</v>
      </c>
      <c r="C17" s="20">
        <v>171</v>
      </c>
      <c r="D17" s="21">
        <f t="shared" ref="D17:D21" si="6">B17/B$15</f>
        <v>0.37136066547831253</v>
      </c>
      <c r="E17" s="19">
        <v>190</v>
      </c>
      <c r="F17" s="20">
        <v>84</v>
      </c>
      <c r="G17" s="21">
        <f t="shared" ref="G17:G21" si="7">E17/E$15</f>
        <v>0.24611398963730569</v>
      </c>
      <c r="H17" s="19">
        <f t="shared" si="4"/>
        <v>435</v>
      </c>
      <c r="I17" s="27">
        <f t="shared" si="5"/>
        <v>190.51771571168914</v>
      </c>
    </row>
    <row r="18" spans="1:9" ht="14.45" x14ac:dyDescent="0.3">
      <c r="A18" s="24" t="s">
        <v>19</v>
      </c>
      <c r="B18" s="19">
        <v>417</v>
      </c>
      <c r="C18" s="20">
        <v>138</v>
      </c>
      <c r="D18" s="21">
        <f t="shared" si="6"/>
        <v>0.24777183600713013</v>
      </c>
      <c r="E18" s="19">
        <v>115</v>
      </c>
      <c r="F18" s="20">
        <v>71</v>
      </c>
      <c r="G18" s="21">
        <f t="shared" si="7"/>
        <v>0.14896373056994819</v>
      </c>
      <c r="H18" s="19">
        <f t="shared" si="4"/>
        <v>302</v>
      </c>
      <c r="I18" s="27">
        <f t="shared" si="5"/>
        <v>155.19342769589181</v>
      </c>
    </row>
    <row r="19" spans="1:9" ht="14.45" x14ac:dyDescent="0.3">
      <c r="A19" s="25" t="s">
        <v>20</v>
      </c>
      <c r="B19" s="19">
        <v>140</v>
      </c>
      <c r="C19" s="20">
        <v>78</v>
      </c>
      <c r="D19" s="21">
        <f t="shared" si="6"/>
        <v>8.3184789067142009E-2</v>
      </c>
      <c r="E19" s="19">
        <v>183</v>
      </c>
      <c r="F19" s="20">
        <v>123</v>
      </c>
      <c r="G19" s="21">
        <f t="shared" si="7"/>
        <v>0.23704663212435234</v>
      </c>
      <c r="H19" s="19">
        <f t="shared" si="4"/>
        <v>-43</v>
      </c>
      <c r="I19" s="27">
        <f t="shared" si="5"/>
        <v>145.64683312726027</v>
      </c>
    </row>
    <row r="20" spans="1:9" ht="14.45" x14ac:dyDescent="0.3">
      <c r="A20" s="25" t="s">
        <v>21</v>
      </c>
      <c r="B20" s="19">
        <v>213</v>
      </c>
      <c r="C20" s="20">
        <v>94</v>
      </c>
      <c r="D20" s="21">
        <f t="shared" si="6"/>
        <v>0.12655971479500891</v>
      </c>
      <c r="E20" s="19">
        <v>130</v>
      </c>
      <c r="F20" s="20">
        <v>111</v>
      </c>
      <c r="G20" s="21">
        <f t="shared" si="7"/>
        <v>0.16839378238341968</v>
      </c>
      <c r="H20" s="19">
        <f t="shared" si="4"/>
        <v>83</v>
      </c>
      <c r="I20" s="27">
        <f t="shared" si="5"/>
        <v>145.45446022724775</v>
      </c>
    </row>
    <row r="21" spans="1:9" ht="14.45" x14ac:dyDescent="0.3">
      <c r="A21" s="25" t="s">
        <v>30</v>
      </c>
      <c r="B21" s="19">
        <v>25</v>
      </c>
      <c r="C21" s="20">
        <v>45</v>
      </c>
      <c r="D21" s="21">
        <f t="shared" si="6"/>
        <v>1.4854426619132501E-2</v>
      </c>
      <c r="E21" s="19">
        <v>15</v>
      </c>
      <c r="F21" s="20">
        <v>23</v>
      </c>
      <c r="G21" s="21">
        <f t="shared" si="7"/>
        <v>1.9430051813471502E-2</v>
      </c>
      <c r="H21" s="19">
        <f t="shared" si="4"/>
        <v>10</v>
      </c>
      <c r="I21" s="27">
        <f t="shared" si="5"/>
        <v>50.537115073973112</v>
      </c>
    </row>
    <row r="22" spans="1:9" ht="14.45" x14ac:dyDescent="0.3">
      <c r="A22" s="26"/>
      <c r="B22" s="19"/>
      <c r="C22" s="20"/>
      <c r="D22" s="28"/>
      <c r="E22" s="19"/>
      <c r="F22" s="20"/>
      <c r="G22" s="28"/>
      <c r="H22" s="26"/>
      <c r="I22" s="28"/>
    </row>
    <row r="23" spans="1:9" ht="14.45" x14ac:dyDescent="0.3">
      <c r="A23" s="12" t="s">
        <v>24</v>
      </c>
      <c r="B23" s="19"/>
      <c r="C23" s="20"/>
      <c r="D23" s="14"/>
      <c r="E23" s="19"/>
      <c r="F23" s="20"/>
      <c r="G23" s="14"/>
      <c r="H23" s="4"/>
      <c r="I23" s="14"/>
    </row>
    <row r="24" spans="1:9" ht="14.45" x14ac:dyDescent="0.3">
      <c r="A24" s="15" t="s">
        <v>5</v>
      </c>
      <c r="B24" s="19">
        <v>2389</v>
      </c>
      <c r="C24" s="20">
        <v>339</v>
      </c>
      <c r="D24" s="21">
        <f>B24/B$24</f>
        <v>1</v>
      </c>
      <c r="E24" s="19">
        <v>1385</v>
      </c>
      <c r="F24" s="20">
        <v>287</v>
      </c>
      <c r="G24" s="21">
        <f>E24/E$24</f>
        <v>1</v>
      </c>
      <c r="H24" s="19">
        <f t="shared" ref="H24:H30" si="8">B24-E24</f>
        <v>1004</v>
      </c>
      <c r="I24" s="27">
        <f t="shared" ref="I24:I30" si="9">((SQRT((C24/1.645)^2+(F24/1.645)^2)))*1.645</f>
        <v>444.17338956763268</v>
      </c>
    </row>
    <row r="25" spans="1:9" ht="28.9" x14ac:dyDescent="0.3">
      <c r="A25" s="24" t="s">
        <v>25</v>
      </c>
      <c r="B25" s="19">
        <v>302</v>
      </c>
      <c r="C25" s="20">
        <v>140</v>
      </c>
      <c r="D25" s="21">
        <f t="shared" ref="D25:D30" si="10">B25/B$24</f>
        <v>0.12641272498953537</v>
      </c>
      <c r="E25" s="19">
        <v>402</v>
      </c>
      <c r="F25" s="20">
        <v>184</v>
      </c>
      <c r="G25" s="21">
        <f t="shared" ref="G25:G30" si="11">E25/E$24</f>
        <v>0.29025270758122745</v>
      </c>
      <c r="H25" s="19">
        <f t="shared" si="8"/>
        <v>-100</v>
      </c>
      <c r="I25" s="27">
        <f t="shared" si="9"/>
        <v>231.20553626589478</v>
      </c>
    </row>
    <row r="26" spans="1:9" ht="28.9" x14ac:dyDescent="0.3">
      <c r="A26" s="24" t="s">
        <v>26</v>
      </c>
      <c r="B26" s="19">
        <v>237</v>
      </c>
      <c r="C26" s="20">
        <v>119</v>
      </c>
      <c r="D26" s="21">
        <f t="shared" si="10"/>
        <v>9.920468815403935E-2</v>
      </c>
      <c r="E26" s="19">
        <v>26</v>
      </c>
      <c r="F26" s="20">
        <v>26</v>
      </c>
      <c r="G26" s="21">
        <f t="shared" si="11"/>
        <v>1.8772563176895306E-2</v>
      </c>
      <c r="H26" s="19">
        <f t="shared" si="8"/>
        <v>211</v>
      </c>
      <c r="I26" s="27">
        <f t="shared" si="9"/>
        <v>121.80722474467595</v>
      </c>
    </row>
    <row r="27" spans="1:9" ht="28.9" x14ac:dyDescent="0.3">
      <c r="A27" s="24" t="s">
        <v>27</v>
      </c>
      <c r="B27" s="19">
        <v>349</v>
      </c>
      <c r="C27" s="20">
        <v>125</v>
      </c>
      <c r="D27" s="21">
        <f t="shared" si="10"/>
        <v>0.14608622854750941</v>
      </c>
      <c r="E27" s="19">
        <v>172</v>
      </c>
      <c r="F27" s="20">
        <v>109</v>
      </c>
      <c r="G27" s="21">
        <f t="shared" si="11"/>
        <v>0.12418772563176896</v>
      </c>
      <c r="H27" s="19">
        <f t="shared" si="8"/>
        <v>177</v>
      </c>
      <c r="I27" s="27">
        <f t="shared" si="9"/>
        <v>165.84932921178788</v>
      </c>
    </row>
    <row r="28" spans="1:9" ht="28.9" x14ac:dyDescent="0.3">
      <c r="A28" s="24" t="s">
        <v>28</v>
      </c>
      <c r="B28" s="19">
        <v>536</v>
      </c>
      <c r="C28" s="20">
        <v>158</v>
      </c>
      <c r="D28" s="21">
        <f t="shared" si="10"/>
        <v>0.22436165759732105</v>
      </c>
      <c r="E28" s="19">
        <v>136</v>
      </c>
      <c r="F28" s="20">
        <v>82</v>
      </c>
      <c r="G28" s="21">
        <f t="shared" si="11"/>
        <v>9.8194945848375445E-2</v>
      </c>
      <c r="H28" s="19">
        <f t="shared" si="8"/>
        <v>400</v>
      </c>
      <c r="I28" s="27">
        <f t="shared" si="9"/>
        <v>178.01123560045306</v>
      </c>
    </row>
    <row r="29" spans="1:9" ht="14.45" x14ac:dyDescent="0.3">
      <c r="A29" s="24" t="s">
        <v>22</v>
      </c>
      <c r="B29" s="19">
        <v>259</v>
      </c>
      <c r="C29" s="20">
        <v>96</v>
      </c>
      <c r="D29" s="21">
        <f t="shared" si="10"/>
        <v>0.10841356215989954</v>
      </c>
      <c r="E29" s="19">
        <v>110</v>
      </c>
      <c r="F29" s="20">
        <v>53</v>
      </c>
      <c r="G29" s="21">
        <f t="shared" si="11"/>
        <v>7.9422382671480149E-2</v>
      </c>
      <c r="H29" s="19">
        <f t="shared" si="8"/>
        <v>149</v>
      </c>
      <c r="I29" s="27">
        <f t="shared" si="9"/>
        <v>109.65856099730655</v>
      </c>
    </row>
    <row r="30" spans="1:9" ht="14.45" x14ac:dyDescent="0.3">
      <c r="A30" s="29" t="s">
        <v>23</v>
      </c>
      <c r="B30" s="30">
        <v>706</v>
      </c>
      <c r="C30" s="31">
        <v>178</v>
      </c>
      <c r="D30" s="32">
        <f t="shared" si="10"/>
        <v>0.29552113855169526</v>
      </c>
      <c r="E30" s="30">
        <v>539</v>
      </c>
      <c r="F30" s="31">
        <v>163</v>
      </c>
      <c r="G30" s="32">
        <f t="shared" si="11"/>
        <v>0.38916967509025269</v>
      </c>
      <c r="H30" s="30">
        <f t="shared" si="8"/>
        <v>167</v>
      </c>
      <c r="I30" s="33">
        <f t="shared" si="9"/>
        <v>241.35658267385207</v>
      </c>
    </row>
    <row r="32" spans="1:9" ht="14.45" x14ac:dyDescent="0.3">
      <c r="A32" s="7" t="s">
        <v>33</v>
      </c>
    </row>
    <row r="33" spans="1:9" ht="30" customHeight="1" x14ac:dyDescent="0.3">
      <c r="A33" s="43" t="s">
        <v>39</v>
      </c>
      <c r="B33" s="43"/>
      <c r="C33" s="43"/>
      <c r="D33" s="43"/>
      <c r="E33" s="43"/>
      <c r="F33" s="43"/>
      <c r="G33" s="43"/>
      <c r="H33" s="43"/>
      <c r="I33" s="43"/>
    </row>
    <row r="34" spans="1:9" ht="14.45" x14ac:dyDescent="0.3">
      <c r="A34" s="9" t="s">
        <v>32</v>
      </c>
    </row>
    <row r="35" spans="1:9" ht="14.45" x14ac:dyDescent="0.3">
      <c r="A35" s="10" t="s">
        <v>31</v>
      </c>
    </row>
    <row r="36" spans="1:9" ht="14.45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ColWidth="8.85546875" defaultRowHeight="15" x14ac:dyDescent="0.25"/>
  <cols>
    <col min="1" max="1" width="48" style="5" customWidth="1"/>
    <col min="2" max="2" width="13.5703125" style="5" customWidth="1"/>
    <col min="3" max="4" width="10.7109375" style="5" customWidth="1"/>
    <col min="5" max="5" width="13.5703125" style="5" customWidth="1"/>
    <col min="6" max="7" width="10.7109375" style="5" customWidth="1"/>
    <col min="8" max="8" width="13.5703125" style="5" customWidth="1"/>
    <col min="9" max="9" width="10.7109375" style="5" customWidth="1"/>
    <col min="10" max="16384" width="8.85546875" style="5"/>
  </cols>
  <sheetData>
    <row r="2" spans="1:9" ht="14.45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9" ht="15.6" x14ac:dyDescent="0.3">
      <c r="A3" s="2" t="str">
        <f>Intra!A3</f>
        <v>Allegany County</v>
      </c>
      <c r="B3" s="42" t="s">
        <v>10</v>
      </c>
      <c r="C3" s="42"/>
      <c r="D3" s="42"/>
      <c r="E3" s="42"/>
      <c r="F3" s="42"/>
      <c r="G3" s="42"/>
      <c r="H3" s="42"/>
      <c r="I3" s="42"/>
    </row>
    <row r="4" spans="1:9" ht="14.45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39" t="s">
        <v>0</v>
      </c>
      <c r="C5" s="40"/>
      <c r="D5" s="41"/>
      <c r="E5" s="39" t="s">
        <v>29</v>
      </c>
      <c r="F5" s="40"/>
      <c r="G5" s="41"/>
      <c r="H5" s="39" t="s">
        <v>1</v>
      </c>
      <c r="I5" s="41"/>
    </row>
    <row r="6" spans="1:9" ht="14.45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</row>
    <row r="7" spans="1:9" ht="14.45" x14ac:dyDescent="0.3">
      <c r="A7" s="12"/>
      <c r="B7" s="4"/>
      <c r="C7" s="13"/>
      <c r="D7" s="14"/>
      <c r="E7" s="4"/>
      <c r="F7" s="13"/>
      <c r="G7" s="14"/>
      <c r="H7" s="4"/>
      <c r="I7" s="14"/>
    </row>
    <row r="8" spans="1:9" ht="14.45" x14ac:dyDescent="0.3">
      <c r="A8" s="15" t="s">
        <v>5</v>
      </c>
      <c r="B8" s="16">
        <v>1492</v>
      </c>
      <c r="C8" s="17">
        <v>296.75916161089287</v>
      </c>
      <c r="D8" s="21">
        <f t="shared" ref="D8" si="0">B8/B$8</f>
        <v>1</v>
      </c>
      <c r="E8" s="17">
        <v>619</v>
      </c>
      <c r="F8" s="17">
        <v>197.37781030298211</v>
      </c>
      <c r="G8" s="21">
        <f t="shared" ref="G8" si="1">E8/E$8</f>
        <v>1</v>
      </c>
      <c r="H8" s="22">
        <f t="shared" ref="H8:H12" si="2">B8-E8</f>
        <v>873</v>
      </c>
      <c r="I8" s="23">
        <f t="shared" ref="I8:I12" si="3">((SQRT((C8/1.645)^2+(F8/1.645)^2)))*1.645</f>
        <v>356.40426484541399</v>
      </c>
    </row>
    <row r="9" spans="1:9" ht="14.45" x14ac:dyDescent="0.3">
      <c r="A9" s="24" t="s">
        <v>13</v>
      </c>
      <c r="B9" s="16">
        <v>605</v>
      </c>
      <c r="C9" s="17">
        <v>214.06541056415443</v>
      </c>
      <c r="D9" s="21">
        <f>B9/B$8</f>
        <v>0.40549597855227881</v>
      </c>
      <c r="E9" s="17">
        <v>362</v>
      </c>
      <c r="F9" s="17">
        <v>171.92731022150028</v>
      </c>
      <c r="G9" s="21">
        <f>E9/E$8</f>
        <v>0.58481421647819065</v>
      </c>
      <c r="H9" s="22">
        <f t="shared" si="2"/>
        <v>243</v>
      </c>
      <c r="I9" s="23">
        <f t="shared" si="3"/>
        <v>274.55964743567108</v>
      </c>
    </row>
    <row r="10" spans="1:9" ht="14.45" x14ac:dyDescent="0.3">
      <c r="A10" s="24" t="s">
        <v>14</v>
      </c>
      <c r="B10" s="16">
        <v>170</v>
      </c>
      <c r="C10" s="17">
        <v>77.788173908377615</v>
      </c>
      <c r="D10" s="21">
        <f>B10/B$8</f>
        <v>0.11394101876675604</v>
      </c>
      <c r="E10" s="17">
        <v>40</v>
      </c>
      <c r="F10" s="17">
        <v>29.034462281915953</v>
      </c>
      <c r="G10" s="21">
        <f>E10/E$8</f>
        <v>6.4620355411954766E-2</v>
      </c>
      <c r="H10" s="22">
        <f t="shared" si="2"/>
        <v>130</v>
      </c>
      <c r="I10" s="23">
        <f t="shared" si="3"/>
        <v>83.03011501858829</v>
      </c>
    </row>
    <row r="11" spans="1:9" ht="14.45" x14ac:dyDescent="0.3">
      <c r="A11" s="24" t="s">
        <v>15</v>
      </c>
      <c r="B11" s="16">
        <v>0</v>
      </c>
      <c r="C11" s="17">
        <v>0</v>
      </c>
      <c r="D11" s="21">
        <f>B11/B$8</f>
        <v>0</v>
      </c>
      <c r="E11" s="17">
        <v>17</v>
      </c>
      <c r="F11" s="17">
        <v>26</v>
      </c>
      <c r="G11" s="21">
        <f>E11/E$8</f>
        <v>2.7463651050080775E-2</v>
      </c>
      <c r="H11" s="22">
        <f t="shared" si="2"/>
        <v>-17</v>
      </c>
      <c r="I11" s="23">
        <f t="shared" si="3"/>
        <v>26</v>
      </c>
    </row>
    <row r="12" spans="1:9" ht="14.45" x14ac:dyDescent="0.3">
      <c r="A12" s="25" t="s">
        <v>16</v>
      </c>
      <c r="B12" s="16">
        <v>717</v>
      </c>
      <c r="C12" s="17">
        <v>190.23932295926622</v>
      </c>
      <c r="D12" s="21">
        <f>B12/B$8</f>
        <v>0.48056300268096513</v>
      </c>
      <c r="E12" s="17">
        <v>200</v>
      </c>
      <c r="F12" s="17">
        <v>88.76936408468859</v>
      </c>
      <c r="G12" s="21">
        <f>E12/E$8</f>
        <v>0.32310177705977383</v>
      </c>
      <c r="H12" s="22">
        <f t="shared" si="2"/>
        <v>517</v>
      </c>
      <c r="I12" s="23">
        <f t="shared" si="3"/>
        <v>209.93094102585258</v>
      </c>
    </row>
    <row r="13" spans="1:9" ht="14.45" x14ac:dyDescent="0.3">
      <c r="A13" s="26"/>
      <c r="B13" s="19"/>
      <c r="C13" s="20"/>
      <c r="D13" s="27"/>
      <c r="E13" s="19"/>
      <c r="F13" s="20"/>
      <c r="G13" s="27"/>
      <c r="H13" s="19"/>
      <c r="I13" s="27"/>
    </row>
    <row r="14" spans="1:9" ht="14.45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9" ht="14.45" x14ac:dyDescent="0.3">
      <c r="A15" s="15" t="s">
        <v>5</v>
      </c>
      <c r="B15" s="19">
        <v>1048</v>
      </c>
      <c r="C15" s="20">
        <v>240</v>
      </c>
      <c r="D15" s="21">
        <f>B15/B$15</f>
        <v>1</v>
      </c>
      <c r="E15" s="19">
        <v>426</v>
      </c>
      <c r="F15" s="20">
        <v>125</v>
      </c>
      <c r="G15" s="21">
        <f>E15/E$15</f>
        <v>1</v>
      </c>
      <c r="H15" s="19">
        <f t="shared" ref="H15:H21" si="4">B15-E15</f>
        <v>622</v>
      </c>
      <c r="I15" s="27">
        <f t="shared" ref="I15:I21" si="5">((SQRT((C15/1.645)^2+(F15/1.645)^2)))*1.645</f>
        <v>270.60118255469615</v>
      </c>
    </row>
    <row r="16" spans="1:9" ht="14.45" x14ac:dyDescent="0.3">
      <c r="A16" s="24" t="s">
        <v>17</v>
      </c>
      <c r="B16" s="19">
        <v>222</v>
      </c>
      <c r="C16" s="20">
        <v>113</v>
      </c>
      <c r="D16" s="21">
        <f>B16/B$15</f>
        <v>0.21183206106870228</v>
      </c>
      <c r="E16" s="19">
        <v>117</v>
      </c>
      <c r="F16" s="20">
        <v>68</v>
      </c>
      <c r="G16" s="21">
        <f>E16/E$15</f>
        <v>0.27464788732394368</v>
      </c>
      <c r="H16" s="19">
        <f t="shared" si="4"/>
        <v>105</v>
      </c>
      <c r="I16" s="27">
        <f t="shared" si="5"/>
        <v>131.88252348207476</v>
      </c>
    </row>
    <row r="17" spans="1:9" ht="14.45" x14ac:dyDescent="0.3">
      <c r="A17" s="24" t="s">
        <v>18</v>
      </c>
      <c r="B17" s="19">
        <v>390</v>
      </c>
      <c r="C17" s="20">
        <v>139</v>
      </c>
      <c r="D17" s="21">
        <f t="shared" ref="D17:D21" si="6">B17/B$15</f>
        <v>0.37213740458015265</v>
      </c>
      <c r="E17" s="19">
        <v>121</v>
      </c>
      <c r="F17" s="20">
        <v>62</v>
      </c>
      <c r="G17" s="21">
        <f t="shared" ref="G17:G21" si="7">E17/E$15</f>
        <v>0.284037558685446</v>
      </c>
      <c r="H17" s="19">
        <f t="shared" si="4"/>
        <v>269</v>
      </c>
      <c r="I17" s="27">
        <f t="shared" si="5"/>
        <v>152.20052562327112</v>
      </c>
    </row>
    <row r="18" spans="1:9" ht="14.45" x14ac:dyDescent="0.3">
      <c r="A18" s="24" t="s">
        <v>19</v>
      </c>
      <c r="B18" s="19">
        <v>135</v>
      </c>
      <c r="C18" s="20">
        <v>73</v>
      </c>
      <c r="D18" s="21">
        <f t="shared" si="6"/>
        <v>0.12881679389312978</v>
      </c>
      <c r="E18" s="19">
        <v>100</v>
      </c>
      <c r="F18" s="20">
        <v>64</v>
      </c>
      <c r="G18" s="21">
        <f t="shared" si="7"/>
        <v>0.23474178403755869</v>
      </c>
      <c r="H18" s="19">
        <f t="shared" si="4"/>
        <v>35</v>
      </c>
      <c r="I18" s="27">
        <f t="shared" si="5"/>
        <v>97.082439194738001</v>
      </c>
    </row>
    <row r="19" spans="1:9" ht="14.45" x14ac:dyDescent="0.3">
      <c r="A19" s="25" t="s">
        <v>20</v>
      </c>
      <c r="B19" s="19">
        <v>205</v>
      </c>
      <c r="C19" s="20">
        <v>131</v>
      </c>
      <c r="D19" s="21">
        <f t="shared" si="6"/>
        <v>0.19561068702290077</v>
      </c>
      <c r="E19" s="19">
        <v>44</v>
      </c>
      <c r="F19" s="20">
        <v>43</v>
      </c>
      <c r="G19" s="21">
        <f t="shared" si="7"/>
        <v>0.10328638497652583</v>
      </c>
      <c r="H19" s="19">
        <f t="shared" si="4"/>
        <v>161</v>
      </c>
      <c r="I19" s="27">
        <f t="shared" si="5"/>
        <v>137.87675656179326</v>
      </c>
    </row>
    <row r="20" spans="1:9" ht="14.45" x14ac:dyDescent="0.3">
      <c r="A20" s="25" t="s">
        <v>21</v>
      </c>
      <c r="B20" s="19">
        <v>96</v>
      </c>
      <c r="C20" s="20">
        <v>56</v>
      </c>
      <c r="D20" s="21">
        <f t="shared" si="6"/>
        <v>9.1603053435114504E-2</v>
      </c>
      <c r="E20" s="19">
        <v>27</v>
      </c>
      <c r="F20" s="20">
        <v>23</v>
      </c>
      <c r="G20" s="21">
        <f t="shared" si="7"/>
        <v>6.3380281690140844E-2</v>
      </c>
      <c r="H20" s="19">
        <f t="shared" si="4"/>
        <v>69</v>
      </c>
      <c r="I20" s="27">
        <f t="shared" si="5"/>
        <v>60.539243470661233</v>
      </c>
    </row>
    <row r="21" spans="1:9" ht="14.45" x14ac:dyDescent="0.3">
      <c r="A21" s="25" t="s">
        <v>30</v>
      </c>
      <c r="B21" s="19">
        <v>0</v>
      </c>
      <c r="C21" s="20">
        <v>0</v>
      </c>
      <c r="D21" s="21">
        <f t="shared" si="6"/>
        <v>0</v>
      </c>
      <c r="E21" s="19">
        <v>17</v>
      </c>
      <c r="F21" s="20">
        <v>26</v>
      </c>
      <c r="G21" s="21">
        <f t="shared" si="7"/>
        <v>3.9906103286384977E-2</v>
      </c>
      <c r="H21" s="19">
        <f t="shared" si="4"/>
        <v>-17</v>
      </c>
      <c r="I21" s="27">
        <f t="shared" si="5"/>
        <v>26</v>
      </c>
    </row>
    <row r="22" spans="1:9" ht="14.45" x14ac:dyDescent="0.3">
      <c r="A22" s="26"/>
      <c r="B22" s="19"/>
      <c r="C22" s="20"/>
      <c r="D22" s="28"/>
      <c r="E22" s="19"/>
      <c r="F22" s="20"/>
      <c r="G22" s="28"/>
      <c r="H22" s="26"/>
      <c r="I22" s="28"/>
    </row>
    <row r="23" spans="1:9" ht="14.45" x14ac:dyDescent="0.3">
      <c r="A23" s="12" t="s">
        <v>24</v>
      </c>
      <c r="B23" s="19"/>
      <c r="C23" s="20"/>
      <c r="D23" s="14"/>
      <c r="E23" s="19"/>
      <c r="F23" s="20"/>
      <c r="G23" s="14"/>
      <c r="H23" s="4"/>
      <c r="I23" s="14"/>
    </row>
    <row r="24" spans="1:9" ht="14.45" x14ac:dyDescent="0.3">
      <c r="A24" s="15" t="s">
        <v>5</v>
      </c>
      <c r="B24" s="19">
        <v>1492</v>
      </c>
      <c r="C24" s="20">
        <v>278</v>
      </c>
      <c r="D24" s="21">
        <f>B24/B$24</f>
        <v>1</v>
      </c>
      <c r="E24" s="19">
        <v>619</v>
      </c>
      <c r="F24" s="20">
        <v>175</v>
      </c>
      <c r="G24" s="21">
        <f>E24/E$24</f>
        <v>1</v>
      </c>
      <c r="H24" s="19">
        <f>B24-E24</f>
        <v>873</v>
      </c>
      <c r="I24" s="27">
        <f t="shared" ref="I24:I30" si="8">((SQRT((C24/1.645)^2+(F24/1.645)^2)))*1.645</f>
        <v>328.49505323520475</v>
      </c>
    </row>
    <row r="25" spans="1:9" ht="28.9" x14ac:dyDescent="0.3">
      <c r="A25" s="24" t="s">
        <v>25</v>
      </c>
      <c r="B25" s="19">
        <v>257</v>
      </c>
      <c r="C25" s="20">
        <v>134</v>
      </c>
      <c r="D25" s="21">
        <f t="shared" ref="D25:D30" si="9">B25/B$24</f>
        <v>0.17225201072386059</v>
      </c>
      <c r="E25" s="19">
        <v>276</v>
      </c>
      <c r="F25" s="20">
        <v>129</v>
      </c>
      <c r="G25" s="21">
        <f t="shared" ref="G25:G30" si="10">E25/E$24</f>
        <v>0.44588045234248791</v>
      </c>
      <c r="H25" s="19">
        <f t="shared" ref="H25:H30" si="11">B25-E25</f>
        <v>-19</v>
      </c>
      <c r="I25" s="27">
        <f t="shared" si="8"/>
        <v>186.00268815261785</v>
      </c>
    </row>
    <row r="26" spans="1:9" ht="28.9" x14ac:dyDescent="0.3">
      <c r="A26" s="24" t="s">
        <v>26</v>
      </c>
      <c r="B26" s="19">
        <v>23</v>
      </c>
      <c r="C26" s="20">
        <v>26</v>
      </c>
      <c r="D26" s="21">
        <f t="shared" si="9"/>
        <v>1.5415549597855228E-2</v>
      </c>
      <c r="E26" s="19">
        <v>39</v>
      </c>
      <c r="F26" s="20">
        <v>33</v>
      </c>
      <c r="G26" s="21">
        <f t="shared" si="10"/>
        <v>6.3004846526655903E-2</v>
      </c>
      <c r="H26" s="19">
        <f t="shared" si="11"/>
        <v>-16</v>
      </c>
      <c r="I26" s="27">
        <f t="shared" si="8"/>
        <v>42.011903075200003</v>
      </c>
    </row>
    <row r="27" spans="1:9" ht="28.9" x14ac:dyDescent="0.3">
      <c r="A27" s="24" t="s">
        <v>27</v>
      </c>
      <c r="B27" s="19">
        <v>404</v>
      </c>
      <c r="C27" s="20">
        <v>139</v>
      </c>
      <c r="D27" s="21">
        <f t="shared" si="9"/>
        <v>0.27077747989276141</v>
      </c>
      <c r="E27" s="19">
        <v>36</v>
      </c>
      <c r="F27" s="20">
        <v>24</v>
      </c>
      <c r="G27" s="21">
        <f t="shared" si="10"/>
        <v>5.8158319870759291E-2</v>
      </c>
      <c r="H27" s="19">
        <f t="shared" si="11"/>
        <v>368</v>
      </c>
      <c r="I27" s="27">
        <f t="shared" si="8"/>
        <v>141.05672617780411</v>
      </c>
    </row>
    <row r="28" spans="1:9" ht="28.9" x14ac:dyDescent="0.3">
      <c r="A28" s="24" t="s">
        <v>28</v>
      </c>
      <c r="B28" s="19">
        <v>294</v>
      </c>
      <c r="C28" s="20">
        <v>139</v>
      </c>
      <c r="D28" s="21">
        <f t="shared" si="9"/>
        <v>0.1970509383378016</v>
      </c>
      <c r="E28" s="19">
        <v>87</v>
      </c>
      <c r="F28" s="20">
        <v>67</v>
      </c>
      <c r="G28" s="21">
        <f t="shared" si="10"/>
        <v>0.14054927302100162</v>
      </c>
      <c r="H28" s="19">
        <f t="shared" si="11"/>
        <v>207</v>
      </c>
      <c r="I28" s="27">
        <f t="shared" si="8"/>
        <v>154.30489298787646</v>
      </c>
    </row>
    <row r="29" spans="1:9" ht="14.45" x14ac:dyDescent="0.3">
      <c r="A29" s="24" t="s">
        <v>22</v>
      </c>
      <c r="B29" s="19">
        <v>155</v>
      </c>
      <c r="C29" s="20">
        <v>74</v>
      </c>
      <c r="D29" s="21">
        <f t="shared" si="9"/>
        <v>0.10388739946380697</v>
      </c>
      <c r="E29" s="19">
        <v>18</v>
      </c>
      <c r="F29" s="20">
        <v>19</v>
      </c>
      <c r="G29" s="21">
        <f t="shared" si="10"/>
        <v>2.9079159935379646E-2</v>
      </c>
      <c r="H29" s="19">
        <f t="shared" si="11"/>
        <v>137</v>
      </c>
      <c r="I29" s="27">
        <f t="shared" si="8"/>
        <v>76.400261779656233</v>
      </c>
    </row>
    <row r="30" spans="1:9" ht="14.45" x14ac:dyDescent="0.3">
      <c r="A30" s="29" t="s">
        <v>23</v>
      </c>
      <c r="B30" s="30">
        <v>359</v>
      </c>
      <c r="C30" s="31">
        <v>121</v>
      </c>
      <c r="D30" s="32">
        <f t="shared" si="9"/>
        <v>0.2406166219839142</v>
      </c>
      <c r="E30" s="30">
        <v>163</v>
      </c>
      <c r="F30" s="31">
        <v>86</v>
      </c>
      <c r="G30" s="32">
        <f t="shared" si="10"/>
        <v>0.2633279483037157</v>
      </c>
      <c r="H30" s="30">
        <f t="shared" si="11"/>
        <v>196</v>
      </c>
      <c r="I30" s="33">
        <f t="shared" si="8"/>
        <v>148.44864431849822</v>
      </c>
    </row>
    <row r="32" spans="1:9" ht="14.45" x14ac:dyDescent="0.3">
      <c r="A32" s="7" t="s">
        <v>34</v>
      </c>
    </row>
    <row r="33" spans="1:9" ht="28.15" customHeight="1" x14ac:dyDescent="0.3">
      <c r="A33" s="43" t="s">
        <v>39</v>
      </c>
      <c r="B33" s="43"/>
      <c r="C33" s="43"/>
      <c r="D33" s="43"/>
      <c r="E33" s="43"/>
      <c r="F33" s="43"/>
      <c r="G33" s="43"/>
      <c r="H33" s="43"/>
      <c r="I33" s="43"/>
    </row>
    <row r="34" spans="1:9" ht="14.45" x14ac:dyDescent="0.3">
      <c r="A34" s="9" t="s">
        <v>32</v>
      </c>
    </row>
    <row r="35" spans="1:9" ht="14.45" x14ac:dyDescent="0.3">
      <c r="A35" s="10" t="s">
        <v>31</v>
      </c>
    </row>
    <row r="36" spans="1:9" ht="14.45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ColWidth="8.85546875" defaultRowHeight="15" x14ac:dyDescent="0.25"/>
  <cols>
    <col min="1" max="1" width="48" style="5" customWidth="1"/>
    <col min="2" max="2" width="13.5703125" style="5" customWidth="1"/>
    <col min="3" max="4" width="10.7109375" style="5" customWidth="1"/>
    <col min="5" max="5" width="13.5703125" style="5" customWidth="1"/>
    <col min="6" max="7" width="10.7109375" style="5" customWidth="1"/>
    <col min="8" max="8" width="13.5703125" style="5" customWidth="1"/>
    <col min="9" max="9" width="10.7109375" style="5" customWidth="1"/>
    <col min="10" max="16384" width="8.85546875" style="5"/>
  </cols>
  <sheetData>
    <row r="2" spans="1:9" ht="14.45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9" ht="15.6" x14ac:dyDescent="0.3">
      <c r="A3" s="2" t="str">
        <f>Intra!A3</f>
        <v>Allegany County</v>
      </c>
      <c r="B3" s="42" t="s">
        <v>7</v>
      </c>
      <c r="C3" s="42"/>
      <c r="D3" s="42"/>
      <c r="E3" s="42"/>
      <c r="F3" s="42"/>
      <c r="G3" s="42"/>
      <c r="H3" s="42"/>
      <c r="I3" s="42"/>
    </row>
    <row r="4" spans="1:9" ht="14.45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39" t="s">
        <v>0</v>
      </c>
      <c r="C5" s="40"/>
      <c r="D5" s="41"/>
      <c r="E5" s="39" t="s">
        <v>29</v>
      </c>
      <c r="F5" s="40"/>
      <c r="G5" s="41"/>
      <c r="H5" s="39" t="s">
        <v>1</v>
      </c>
      <c r="I5" s="41"/>
    </row>
    <row r="6" spans="1:9" ht="14.45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</row>
    <row r="7" spans="1:9" ht="14.45" x14ac:dyDescent="0.3">
      <c r="A7" s="12"/>
      <c r="B7" s="4"/>
      <c r="C7" s="13"/>
      <c r="D7" s="14"/>
      <c r="E7" s="4"/>
      <c r="F7" s="13"/>
      <c r="G7" s="14"/>
      <c r="H7" s="4"/>
      <c r="I7" s="14"/>
    </row>
    <row r="8" spans="1:9" ht="14.45" x14ac:dyDescent="0.3">
      <c r="A8" s="15" t="s">
        <v>5</v>
      </c>
      <c r="B8" s="16">
        <v>96</v>
      </c>
      <c r="C8" s="17">
        <v>43.600458713183279</v>
      </c>
      <c r="D8" s="18">
        <f>B8/B$8</f>
        <v>1</v>
      </c>
      <c r="E8" s="19">
        <v>0</v>
      </c>
      <c r="F8" s="20">
        <v>0</v>
      </c>
      <c r="G8" s="21">
        <v>0</v>
      </c>
      <c r="H8" s="22">
        <f t="shared" ref="H8:H12" si="0">B8-E8</f>
        <v>96</v>
      </c>
      <c r="I8" s="23">
        <f t="shared" ref="I8:I12" si="1">((SQRT((C8/1.645)^2+(F8/1.645)^2)))*1.645</f>
        <v>43.600458713183279</v>
      </c>
    </row>
    <row r="9" spans="1:9" ht="14.45" x14ac:dyDescent="0.3">
      <c r="A9" s="24" t="s">
        <v>13</v>
      </c>
      <c r="B9" s="16">
        <v>14</v>
      </c>
      <c r="C9" s="17">
        <v>14.560219778561036</v>
      </c>
      <c r="D9" s="18">
        <f>B9/B$8</f>
        <v>0.14583333333333334</v>
      </c>
      <c r="E9" s="19">
        <v>0</v>
      </c>
      <c r="F9" s="20">
        <v>0</v>
      </c>
      <c r="G9" s="21">
        <v>0</v>
      </c>
      <c r="H9" s="22">
        <f t="shared" si="0"/>
        <v>14</v>
      </c>
      <c r="I9" s="23">
        <f t="shared" si="1"/>
        <v>14.560219778561036</v>
      </c>
    </row>
    <row r="10" spans="1:9" ht="14.45" x14ac:dyDescent="0.3">
      <c r="A10" s="24" t="s">
        <v>14</v>
      </c>
      <c r="B10" s="16">
        <v>5</v>
      </c>
      <c r="C10" s="17">
        <v>8</v>
      </c>
      <c r="D10" s="18">
        <f>B10/B$8</f>
        <v>5.2083333333333336E-2</v>
      </c>
      <c r="E10" s="19">
        <v>0</v>
      </c>
      <c r="F10" s="20">
        <v>0</v>
      </c>
      <c r="G10" s="21">
        <v>0</v>
      </c>
      <c r="H10" s="22">
        <f t="shared" si="0"/>
        <v>5</v>
      </c>
      <c r="I10" s="23">
        <f>((SQRT((C10/1.645)^2+(F10/1.645)^2)))*1.645</f>
        <v>8</v>
      </c>
    </row>
    <row r="11" spans="1:9" ht="14.45" x14ac:dyDescent="0.3">
      <c r="A11" s="24" t="s">
        <v>15</v>
      </c>
      <c r="B11" s="16">
        <v>0</v>
      </c>
      <c r="C11" s="17">
        <v>0</v>
      </c>
      <c r="D11" s="18">
        <f>B11/B$8</f>
        <v>0</v>
      </c>
      <c r="E11" s="19">
        <v>0</v>
      </c>
      <c r="F11" s="20">
        <v>0</v>
      </c>
      <c r="G11" s="21">
        <v>0</v>
      </c>
      <c r="H11" s="22">
        <f t="shared" si="0"/>
        <v>0</v>
      </c>
      <c r="I11" s="23">
        <f>((SQRT((C11/1.645)^2+(F11/1.645)^2)))*1.645</f>
        <v>0</v>
      </c>
    </row>
    <row r="12" spans="1:9" ht="14.45" x14ac:dyDescent="0.3">
      <c r="A12" s="25" t="s">
        <v>16</v>
      </c>
      <c r="B12" s="16">
        <v>77</v>
      </c>
      <c r="C12" s="17">
        <v>40.311288741492746</v>
      </c>
      <c r="D12" s="18">
        <f>B12/B$8</f>
        <v>0.80208333333333337</v>
      </c>
      <c r="E12" s="19">
        <v>0</v>
      </c>
      <c r="F12" s="20">
        <v>0</v>
      </c>
      <c r="G12" s="21">
        <v>0</v>
      </c>
      <c r="H12" s="22">
        <f t="shared" si="0"/>
        <v>77</v>
      </c>
      <c r="I12" s="23">
        <f t="shared" si="1"/>
        <v>40.311288741492746</v>
      </c>
    </row>
    <row r="13" spans="1:9" ht="14.45" x14ac:dyDescent="0.3">
      <c r="A13" s="26"/>
      <c r="B13" s="19"/>
      <c r="C13" s="20"/>
      <c r="D13" s="27"/>
      <c r="E13" s="19"/>
      <c r="F13" s="20"/>
      <c r="G13" s="27"/>
      <c r="H13" s="19"/>
      <c r="I13" s="27"/>
    </row>
    <row r="14" spans="1:9" ht="14.45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9" ht="14.45" x14ac:dyDescent="0.3">
      <c r="A15" s="15" t="s">
        <v>5</v>
      </c>
      <c r="B15" s="19">
        <v>21</v>
      </c>
      <c r="C15" s="20">
        <v>16</v>
      </c>
      <c r="D15" s="21">
        <f>B15/B$15</f>
        <v>1</v>
      </c>
      <c r="E15" s="19">
        <v>0</v>
      </c>
      <c r="F15" s="20">
        <v>0</v>
      </c>
      <c r="G15" s="21">
        <v>0</v>
      </c>
      <c r="H15" s="19">
        <f t="shared" ref="H15:H21" si="2">B15-E15</f>
        <v>21</v>
      </c>
      <c r="I15" s="27">
        <f t="shared" ref="I15:I21" si="3">((SQRT((C15/1.645)^2+(F15/1.645)^2)))*1.645</f>
        <v>16</v>
      </c>
    </row>
    <row r="16" spans="1:9" ht="14.45" x14ac:dyDescent="0.3">
      <c r="A16" s="24" t="s">
        <v>17</v>
      </c>
      <c r="B16" s="19">
        <v>0</v>
      </c>
      <c r="C16" s="20">
        <v>0</v>
      </c>
      <c r="D16" s="21">
        <f>B16/B$15</f>
        <v>0</v>
      </c>
      <c r="E16" s="19">
        <v>0</v>
      </c>
      <c r="F16" s="20">
        <v>0</v>
      </c>
      <c r="G16" s="21">
        <v>0</v>
      </c>
      <c r="H16" s="19">
        <f t="shared" si="2"/>
        <v>0</v>
      </c>
      <c r="I16" s="27">
        <f t="shared" si="3"/>
        <v>0</v>
      </c>
    </row>
    <row r="17" spans="1:9" ht="14.45" x14ac:dyDescent="0.3">
      <c r="A17" s="24" t="s">
        <v>18</v>
      </c>
      <c r="B17" s="19">
        <v>3</v>
      </c>
      <c r="C17" s="20">
        <v>4</v>
      </c>
      <c r="D17" s="21">
        <f t="shared" ref="D17:D21" si="4">B17/B$15</f>
        <v>0.14285714285714285</v>
      </c>
      <c r="E17" s="19">
        <v>0</v>
      </c>
      <c r="F17" s="20">
        <v>0</v>
      </c>
      <c r="G17" s="21">
        <v>0</v>
      </c>
      <c r="H17" s="19">
        <f t="shared" si="2"/>
        <v>3</v>
      </c>
      <c r="I17" s="27">
        <f t="shared" si="3"/>
        <v>4</v>
      </c>
    </row>
    <row r="18" spans="1:9" ht="14.45" x14ac:dyDescent="0.3">
      <c r="A18" s="24" t="s">
        <v>19</v>
      </c>
      <c r="B18" s="19">
        <v>18</v>
      </c>
      <c r="C18" s="20">
        <v>16</v>
      </c>
      <c r="D18" s="21">
        <f t="shared" si="4"/>
        <v>0.8571428571428571</v>
      </c>
      <c r="E18" s="19">
        <v>0</v>
      </c>
      <c r="F18" s="20">
        <v>0</v>
      </c>
      <c r="G18" s="21">
        <v>0</v>
      </c>
      <c r="H18" s="19">
        <f t="shared" si="2"/>
        <v>18</v>
      </c>
      <c r="I18" s="27">
        <f t="shared" si="3"/>
        <v>16</v>
      </c>
    </row>
    <row r="19" spans="1:9" ht="14.45" x14ac:dyDescent="0.3">
      <c r="A19" s="25" t="s">
        <v>20</v>
      </c>
      <c r="B19" s="19">
        <v>0</v>
      </c>
      <c r="C19" s="20">
        <v>0</v>
      </c>
      <c r="D19" s="21">
        <f t="shared" si="4"/>
        <v>0</v>
      </c>
      <c r="E19" s="19">
        <v>0</v>
      </c>
      <c r="F19" s="20">
        <v>0</v>
      </c>
      <c r="G19" s="21">
        <v>0</v>
      </c>
      <c r="H19" s="19">
        <f t="shared" si="2"/>
        <v>0</v>
      </c>
      <c r="I19" s="27">
        <f t="shared" si="3"/>
        <v>0</v>
      </c>
    </row>
    <row r="20" spans="1:9" ht="14.45" x14ac:dyDescent="0.3">
      <c r="A20" s="25" t="s">
        <v>21</v>
      </c>
      <c r="B20" s="19">
        <v>0</v>
      </c>
      <c r="C20" s="20">
        <v>0</v>
      </c>
      <c r="D20" s="21">
        <f t="shared" si="4"/>
        <v>0</v>
      </c>
      <c r="E20" s="19">
        <v>0</v>
      </c>
      <c r="F20" s="20">
        <v>0</v>
      </c>
      <c r="G20" s="21">
        <v>0</v>
      </c>
      <c r="H20" s="19">
        <f t="shared" si="2"/>
        <v>0</v>
      </c>
      <c r="I20" s="27">
        <f t="shared" si="3"/>
        <v>0</v>
      </c>
    </row>
    <row r="21" spans="1:9" ht="14.45" x14ac:dyDescent="0.3">
      <c r="A21" s="25" t="s">
        <v>30</v>
      </c>
      <c r="B21" s="19">
        <v>0</v>
      </c>
      <c r="C21" s="20">
        <v>0</v>
      </c>
      <c r="D21" s="21">
        <f t="shared" si="4"/>
        <v>0</v>
      </c>
      <c r="E21" s="19">
        <v>0</v>
      </c>
      <c r="F21" s="20">
        <v>0</v>
      </c>
      <c r="G21" s="21">
        <v>0</v>
      </c>
      <c r="H21" s="19">
        <f t="shared" si="2"/>
        <v>0</v>
      </c>
      <c r="I21" s="27">
        <f t="shared" si="3"/>
        <v>0</v>
      </c>
    </row>
    <row r="22" spans="1:9" ht="14.45" x14ac:dyDescent="0.3">
      <c r="A22" s="26"/>
      <c r="B22" s="19"/>
      <c r="C22" s="20"/>
      <c r="D22" s="28"/>
      <c r="E22" s="19"/>
      <c r="F22" s="20"/>
      <c r="G22" s="28"/>
      <c r="H22" s="26"/>
      <c r="I22" s="28"/>
    </row>
    <row r="23" spans="1:9" ht="14.45" x14ac:dyDescent="0.3">
      <c r="A23" s="12" t="s">
        <v>24</v>
      </c>
      <c r="B23" s="19"/>
      <c r="C23" s="20"/>
      <c r="D23" s="14"/>
      <c r="E23" s="19"/>
      <c r="F23" s="20"/>
      <c r="G23" s="14"/>
      <c r="H23" s="4"/>
      <c r="I23" s="14"/>
    </row>
    <row r="24" spans="1:9" ht="14.45" x14ac:dyDescent="0.3">
      <c r="A24" s="15" t="s">
        <v>5</v>
      </c>
      <c r="B24" s="19">
        <v>96</v>
      </c>
      <c r="C24" s="20">
        <v>45</v>
      </c>
      <c r="D24" s="21">
        <f>B24/B$24</f>
        <v>1</v>
      </c>
      <c r="E24" s="19">
        <v>0</v>
      </c>
      <c r="F24" s="20">
        <v>0</v>
      </c>
      <c r="G24" s="21">
        <v>0</v>
      </c>
      <c r="H24" s="19">
        <f t="shared" ref="H24:H30" si="5">B24-E24</f>
        <v>96</v>
      </c>
      <c r="I24" s="27">
        <f t="shared" ref="I24:I30" si="6">((SQRT((C24/1.645)^2+(F24/1.645)^2)))*1.645</f>
        <v>45</v>
      </c>
    </row>
    <row r="25" spans="1:9" ht="28.9" x14ac:dyDescent="0.3">
      <c r="A25" s="24" t="s">
        <v>25</v>
      </c>
      <c r="B25" s="19">
        <v>1</v>
      </c>
      <c r="C25" s="20">
        <v>4</v>
      </c>
      <c r="D25" s="21">
        <f t="shared" ref="D25:D30" si="7">B25/B$24</f>
        <v>1.0416666666666666E-2</v>
      </c>
      <c r="E25" s="19">
        <v>0</v>
      </c>
      <c r="F25" s="20">
        <v>0</v>
      </c>
      <c r="G25" s="21">
        <v>0</v>
      </c>
      <c r="H25" s="19">
        <f t="shared" si="5"/>
        <v>1</v>
      </c>
      <c r="I25" s="27">
        <f t="shared" si="6"/>
        <v>4</v>
      </c>
    </row>
    <row r="26" spans="1:9" ht="28.9" x14ac:dyDescent="0.3">
      <c r="A26" s="24" t="s">
        <v>26</v>
      </c>
      <c r="B26" s="19">
        <v>0</v>
      </c>
      <c r="C26" s="20">
        <v>0</v>
      </c>
      <c r="D26" s="21">
        <f t="shared" si="7"/>
        <v>0</v>
      </c>
      <c r="E26" s="19">
        <v>0</v>
      </c>
      <c r="F26" s="20">
        <v>0</v>
      </c>
      <c r="G26" s="21">
        <v>0</v>
      </c>
      <c r="H26" s="19">
        <f t="shared" si="5"/>
        <v>0</v>
      </c>
      <c r="I26" s="27">
        <f t="shared" si="6"/>
        <v>0</v>
      </c>
    </row>
    <row r="27" spans="1:9" ht="28.9" x14ac:dyDescent="0.3">
      <c r="A27" s="24" t="s">
        <v>27</v>
      </c>
      <c r="B27" s="19">
        <v>6</v>
      </c>
      <c r="C27" s="20">
        <v>9</v>
      </c>
      <c r="D27" s="21">
        <f t="shared" si="7"/>
        <v>6.25E-2</v>
      </c>
      <c r="E27" s="19">
        <v>0</v>
      </c>
      <c r="F27" s="20">
        <v>0</v>
      </c>
      <c r="G27" s="21">
        <v>0</v>
      </c>
      <c r="H27" s="19">
        <f t="shared" si="5"/>
        <v>6</v>
      </c>
      <c r="I27" s="27">
        <f t="shared" si="6"/>
        <v>9</v>
      </c>
    </row>
    <row r="28" spans="1:9" ht="28.9" x14ac:dyDescent="0.3">
      <c r="A28" s="24" t="s">
        <v>28</v>
      </c>
      <c r="B28" s="19">
        <v>21</v>
      </c>
      <c r="C28" s="20">
        <v>21</v>
      </c>
      <c r="D28" s="21">
        <f t="shared" si="7"/>
        <v>0.21875</v>
      </c>
      <c r="E28" s="19">
        <v>0</v>
      </c>
      <c r="F28" s="20">
        <v>0</v>
      </c>
      <c r="G28" s="21">
        <v>0</v>
      </c>
      <c r="H28" s="19">
        <f t="shared" si="5"/>
        <v>21</v>
      </c>
      <c r="I28" s="27">
        <f t="shared" si="6"/>
        <v>21</v>
      </c>
    </row>
    <row r="29" spans="1:9" ht="14.45" x14ac:dyDescent="0.3">
      <c r="A29" s="24" t="s">
        <v>22</v>
      </c>
      <c r="B29" s="19">
        <v>8</v>
      </c>
      <c r="C29" s="20">
        <v>10</v>
      </c>
      <c r="D29" s="21">
        <f t="shared" si="7"/>
        <v>8.3333333333333329E-2</v>
      </c>
      <c r="E29" s="19">
        <v>0</v>
      </c>
      <c r="F29" s="20">
        <v>0</v>
      </c>
      <c r="G29" s="21">
        <v>0</v>
      </c>
      <c r="H29" s="19">
        <f t="shared" si="5"/>
        <v>8</v>
      </c>
      <c r="I29" s="27">
        <f t="shared" si="6"/>
        <v>10</v>
      </c>
    </row>
    <row r="30" spans="1:9" ht="14.45" x14ac:dyDescent="0.3">
      <c r="A30" s="29" t="s">
        <v>23</v>
      </c>
      <c r="B30" s="30">
        <v>60</v>
      </c>
      <c r="C30" s="31">
        <v>38</v>
      </c>
      <c r="D30" s="32">
        <f t="shared" si="7"/>
        <v>0.625</v>
      </c>
      <c r="E30" s="30">
        <v>0</v>
      </c>
      <c r="F30" s="31">
        <v>0</v>
      </c>
      <c r="G30" s="32">
        <v>0</v>
      </c>
      <c r="H30" s="30">
        <f t="shared" si="5"/>
        <v>60</v>
      </c>
      <c r="I30" s="33">
        <f t="shared" si="6"/>
        <v>38</v>
      </c>
    </row>
    <row r="32" spans="1:9" ht="14.45" x14ac:dyDescent="0.3">
      <c r="A32" s="7" t="s">
        <v>35</v>
      </c>
    </row>
    <row r="33" spans="1:9" ht="28.9" customHeight="1" x14ac:dyDescent="0.3">
      <c r="A33" s="43" t="s">
        <v>39</v>
      </c>
      <c r="B33" s="43"/>
      <c r="C33" s="43"/>
      <c r="D33" s="43"/>
      <c r="E33" s="43"/>
      <c r="F33" s="43"/>
      <c r="G33" s="43"/>
      <c r="H33" s="43"/>
      <c r="I33" s="43"/>
    </row>
    <row r="34" spans="1:9" ht="14.45" x14ac:dyDescent="0.3">
      <c r="A34" s="9" t="s">
        <v>32</v>
      </c>
    </row>
    <row r="35" spans="1:9" ht="14.45" x14ac:dyDescent="0.3">
      <c r="A35" s="10" t="s">
        <v>31</v>
      </c>
    </row>
    <row r="36" spans="1:9" ht="14.45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CE6C3D-A0C5-4092-B4C2-15E128525F27}"/>
</file>

<file path=customXml/itemProps2.xml><?xml version="1.0" encoding="utf-8"?>
<ds:datastoreItem xmlns:ds="http://schemas.openxmlformats.org/officeDocument/2006/customXml" ds:itemID="{C20E617C-138F-46B0-9699-AB709617943C}"/>
</file>

<file path=customXml/itemProps3.xml><?xml version="1.0" encoding="utf-8"?>
<ds:datastoreItem xmlns:ds="http://schemas.openxmlformats.org/officeDocument/2006/customXml" ds:itemID="{D999085E-62E5-4E1B-8BC5-8F74B98D7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2014-10-15T18:09:15Z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