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36" windowWidth="15012" windowHeight="823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Foreign!$A$3:$I$36</definedName>
    <definedName name="_xlnm.Print_Area" localSheetId="2">Inter!$A$3:$J$36</definedName>
    <definedName name="_xlnm.Print_Area" localSheetId="1">Intra!$A$3:$I$36</definedName>
    <definedName name="_xlnm.Print_Area" localSheetId="0">Total!$A$3:$I$37</definedName>
  </definedNames>
  <calcPr calcId="145621"/>
</workbook>
</file>

<file path=xl/calcChain.xml><?xml version="1.0" encoding="utf-8"?>
<calcChain xmlns="http://schemas.openxmlformats.org/spreadsheetml/2006/main">
  <c r="I12" i="7" l="1"/>
  <c r="H12" i="7"/>
  <c r="D12" i="7"/>
  <c r="I11" i="7"/>
  <c r="H11" i="7"/>
  <c r="D11" i="7"/>
  <c r="I10" i="7"/>
  <c r="H10" i="7"/>
  <c r="D10" i="7"/>
  <c r="I9" i="7"/>
  <c r="H9" i="7"/>
  <c r="D9" i="7"/>
  <c r="I8" i="7"/>
  <c r="H8" i="7"/>
  <c r="D8" i="7"/>
  <c r="B8" i="1" l="1"/>
  <c r="C8" i="1"/>
  <c r="B9" i="1"/>
  <c r="C9" i="1"/>
  <c r="B10" i="1"/>
  <c r="C10" i="1"/>
  <c r="B11" i="1"/>
  <c r="C11" i="1"/>
  <c r="B12" i="1"/>
  <c r="C12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A3" i="5"/>
  <c r="E8" i="1" l="1"/>
  <c r="F8" i="1"/>
  <c r="E9" i="1"/>
  <c r="F9" i="1"/>
  <c r="E10" i="1"/>
  <c r="F10" i="1"/>
  <c r="E11" i="1"/>
  <c r="F11" i="1"/>
  <c r="E12" i="1"/>
  <c r="F12" i="1"/>
  <c r="D25" i="7"/>
  <c r="D26" i="7"/>
  <c r="D27" i="7"/>
  <c r="D28" i="7"/>
  <c r="D29" i="7"/>
  <c r="D30" i="7"/>
  <c r="D24" i="7"/>
  <c r="D16" i="7"/>
  <c r="D17" i="7"/>
  <c r="D18" i="7"/>
  <c r="D19" i="7"/>
  <c r="D20" i="7"/>
  <c r="D21" i="7"/>
  <c r="D15" i="7"/>
  <c r="I30" i="5" l="1"/>
  <c r="I29" i="5"/>
  <c r="I28" i="5"/>
  <c r="I27" i="5"/>
  <c r="I26" i="5"/>
  <c r="I25" i="5"/>
  <c r="I24" i="5"/>
  <c r="I21" i="5"/>
  <c r="I20" i="5"/>
  <c r="I19" i="5"/>
  <c r="I18" i="5"/>
  <c r="I17" i="5"/>
  <c r="I16" i="5"/>
  <c r="I15" i="5"/>
  <c r="D8" i="6"/>
  <c r="G8" i="6"/>
  <c r="H8" i="6"/>
  <c r="I8" i="6"/>
  <c r="D9" i="6"/>
  <c r="G9" i="6"/>
  <c r="H9" i="6"/>
  <c r="I9" i="6"/>
  <c r="D10" i="6"/>
  <c r="G10" i="6"/>
  <c r="H10" i="6"/>
  <c r="I10" i="6"/>
  <c r="D11" i="6"/>
  <c r="G11" i="6"/>
  <c r="H11" i="6"/>
  <c r="I11" i="6"/>
  <c r="D12" i="6"/>
  <c r="G12" i="6"/>
  <c r="H12" i="6"/>
  <c r="I12" i="6"/>
  <c r="I12" i="5"/>
  <c r="H12" i="5"/>
  <c r="G12" i="5"/>
  <c r="D12" i="5"/>
  <c r="I11" i="5"/>
  <c r="H11" i="5"/>
  <c r="G11" i="5"/>
  <c r="D11" i="5"/>
  <c r="I10" i="5"/>
  <c r="H10" i="5"/>
  <c r="G10" i="5"/>
  <c r="D10" i="5"/>
  <c r="I9" i="5"/>
  <c r="H9" i="5"/>
  <c r="G9" i="5"/>
  <c r="D9" i="5"/>
  <c r="I8" i="5"/>
  <c r="H8" i="5"/>
  <c r="G8" i="5"/>
  <c r="D8" i="5"/>
  <c r="A3" i="7" l="1"/>
  <c r="A3" i="6"/>
  <c r="H24" i="6" l="1"/>
  <c r="G30" i="6"/>
  <c r="G29" i="6"/>
  <c r="G28" i="6"/>
  <c r="G27" i="6"/>
  <c r="G26" i="6"/>
  <c r="G25" i="6"/>
  <c r="G24" i="6"/>
  <c r="D25" i="6"/>
  <c r="D26" i="6"/>
  <c r="D27" i="6"/>
  <c r="D28" i="6"/>
  <c r="D29" i="6"/>
  <c r="D30" i="6"/>
  <c r="D24" i="6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G24" i="1" s="1"/>
  <c r="G15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D24" i="1" s="1"/>
  <c r="G15" i="6"/>
  <c r="G16" i="6"/>
  <c r="G17" i="6"/>
  <c r="G18" i="6"/>
  <c r="G19" i="6"/>
  <c r="G20" i="6"/>
  <c r="G21" i="6"/>
  <c r="H30" i="7"/>
  <c r="H29" i="7"/>
  <c r="H28" i="7"/>
  <c r="H27" i="7"/>
  <c r="H26" i="7"/>
  <c r="H25" i="7"/>
  <c r="H24" i="7"/>
  <c r="H21" i="7"/>
  <c r="H20" i="7"/>
  <c r="H19" i="7"/>
  <c r="H18" i="7"/>
  <c r="H17" i="7"/>
  <c r="H16" i="7"/>
  <c r="H15" i="7"/>
  <c r="I30" i="7"/>
  <c r="I29" i="7"/>
  <c r="I28" i="7"/>
  <c r="I27" i="7"/>
  <c r="I26" i="7"/>
  <c r="I25" i="7"/>
  <c r="I24" i="7"/>
  <c r="I21" i="7"/>
  <c r="I20" i="7"/>
  <c r="I19" i="7"/>
  <c r="I18" i="7"/>
  <c r="I17" i="7"/>
  <c r="I16" i="7"/>
  <c r="I15" i="7"/>
  <c r="I30" i="6"/>
  <c r="I30" i="1" s="1"/>
  <c r="I29" i="6"/>
  <c r="I29" i="1" s="1"/>
  <c r="I28" i="6"/>
  <c r="I28" i="1" s="1"/>
  <c r="I27" i="6"/>
  <c r="I27" i="1" s="1"/>
  <c r="I26" i="6"/>
  <c r="I26" i="1" s="1"/>
  <c r="I25" i="6"/>
  <c r="I25" i="1" s="1"/>
  <c r="I24" i="6"/>
  <c r="I24" i="1" s="1"/>
  <c r="I16" i="6"/>
  <c r="I17" i="6"/>
  <c r="I18" i="6"/>
  <c r="I19" i="6"/>
  <c r="I20" i="6"/>
  <c r="I21" i="6"/>
  <c r="I15" i="6"/>
  <c r="I15" i="1" s="1"/>
  <c r="H30" i="6"/>
  <c r="H29" i="6"/>
  <c r="H28" i="6"/>
  <c r="H27" i="6"/>
  <c r="H26" i="6"/>
  <c r="H25" i="6"/>
  <c r="H21" i="6"/>
  <c r="D21" i="6"/>
  <c r="H20" i="6"/>
  <c r="D20" i="6"/>
  <c r="H19" i="6"/>
  <c r="D19" i="6"/>
  <c r="H18" i="6"/>
  <c r="D18" i="6"/>
  <c r="H17" i="6"/>
  <c r="D17" i="6"/>
  <c r="H16" i="6"/>
  <c r="D16" i="6"/>
  <c r="H15" i="6"/>
  <c r="D15" i="6"/>
  <c r="G30" i="5"/>
  <c r="G29" i="5"/>
  <c r="G28" i="5"/>
  <c r="G27" i="5"/>
  <c r="G26" i="5"/>
  <c r="G25" i="5"/>
  <c r="G24" i="5"/>
  <c r="D25" i="5"/>
  <c r="D26" i="5"/>
  <c r="D27" i="5"/>
  <c r="D28" i="5"/>
  <c r="D29" i="5"/>
  <c r="D30" i="5"/>
  <c r="D24" i="5"/>
  <c r="H30" i="5"/>
  <c r="H29" i="5"/>
  <c r="H28" i="5"/>
  <c r="H27" i="5"/>
  <c r="H26" i="5"/>
  <c r="H25" i="5"/>
  <c r="H24" i="5"/>
  <c r="H20" i="5"/>
  <c r="H21" i="5"/>
  <c r="G21" i="5"/>
  <c r="G20" i="5"/>
  <c r="G19" i="5"/>
  <c r="G18" i="5"/>
  <c r="G17" i="5"/>
  <c r="G16" i="5"/>
  <c r="G15" i="5"/>
  <c r="D17" i="5"/>
  <c r="D18" i="5"/>
  <c r="D19" i="5"/>
  <c r="D20" i="5"/>
  <c r="D21" i="5"/>
  <c r="D16" i="5"/>
  <c r="D15" i="5"/>
  <c r="H19" i="5"/>
  <c r="H18" i="5"/>
  <c r="H18" i="1" s="1"/>
  <c r="H17" i="5"/>
  <c r="H16" i="5"/>
  <c r="H16" i="1" s="1"/>
  <c r="H15" i="5"/>
  <c r="H21" i="1" l="1"/>
  <c r="H15" i="1"/>
  <c r="I20" i="1"/>
  <c r="I21" i="1"/>
  <c r="I19" i="1"/>
  <c r="I17" i="1"/>
  <c r="D16" i="1"/>
  <c r="H17" i="1"/>
  <c r="D27" i="1"/>
  <c r="H25" i="1"/>
  <c r="H27" i="1"/>
  <c r="H29" i="1"/>
  <c r="I18" i="1"/>
  <c r="H19" i="1"/>
  <c r="H20" i="1"/>
  <c r="D25" i="1"/>
  <c r="D29" i="1"/>
  <c r="I16" i="1"/>
  <c r="D20" i="1"/>
  <c r="H24" i="1"/>
  <c r="H26" i="1"/>
  <c r="H28" i="1"/>
  <c r="H30" i="1"/>
  <c r="D18" i="1"/>
  <c r="D15" i="1"/>
  <c r="D21" i="1"/>
  <c r="D19" i="1"/>
  <c r="D17" i="1"/>
  <c r="D26" i="1"/>
  <c r="D28" i="1"/>
  <c r="D30" i="1"/>
  <c r="G16" i="1"/>
  <c r="G17" i="1"/>
  <c r="G18" i="1"/>
  <c r="G19" i="1"/>
  <c r="G20" i="1"/>
  <c r="G21" i="1"/>
  <c r="G25" i="1"/>
  <c r="G26" i="1"/>
  <c r="G27" i="1"/>
  <c r="G28" i="1"/>
  <c r="G29" i="1"/>
  <c r="G30" i="1"/>
  <c r="D8" i="1" l="1"/>
  <c r="D12" i="1"/>
  <c r="D10" i="1" l="1"/>
  <c r="D11" i="1"/>
  <c r="D9" i="1"/>
  <c r="I12" i="1"/>
  <c r="I10" i="1"/>
  <c r="I9" i="1"/>
  <c r="I11" i="1"/>
  <c r="H12" i="1"/>
  <c r="H8" i="1"/>
  <c r="I8" i="1"/>
  <c r="H10" i="1" l="1"/>
  <c r="G12" i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<sst xmlns="http://schemas.openxmlformats.org/spreadsheetml/2006/main" count="157" uniqueCount="41">
  <si>
    <t xml:space="preserve">IN-MIGRATION </t>
  </si>
  <si>
    <t>NET Migration (IN-OUT)</t>
  </si>
  <si>
    <t xml:space="preserve"> ESTIMATE</t>
  </si>
  <si>
    <t>(+/-) MOE</t>
  </si>
  <si>
    <t>PERCENT</t>
  </si>
  <si>
    <t>Population 16 years and over</t>
  </si>
  <si>
    <t>* Total migration is the sum of interstate and intra state and foreign migration</t>
  </si>
  <si>
    <t xml:space="preserve">Employment Status of Migrants, 2008 to 2012 (Foreign Migration)*  </t>
  </si>
  <si>
    <t>Employment Status of Migrants, 2008 to 2012 (Total Migration)*</t>
  </si>
  <si>
    <t>Employment Status of Migrants, 2008 to 2012 (Intra State Migration)*</t>
  </si>
  <si>
    <t>Employment Status of Migrants, 2008 to 2012 (Interstate Migration)*</t>
  </si>
  <si>
    <t>Source: 2008 to 2012 American Community Survey. Prepared by the Maryland Department of Planning.</t>
  </si>
  <si>
    <t>Employment Status:</t>
  </si>
  <si>
    <t>In labor force, employed civilian</t>
  </si>
  <si>
    <t>In labor force, unemployed</t>
  </si>
  <si>
    <t>In labor force, in Armed Forces</t>
  </si>
  <si>
    <t>Not in Labor force</t>
  </si>
  <si>
    <t xml:space="preserve">In Management, business, science, and arts </t>
  </si>
  <si>
    <t>In Service occupations</t>
  </si>
  <si>
    <t>In Sale and office occupations</t>
  </si>
  <si>
    <t>In Natural resources, construction, and maintenance</t>
  </si>
  <si>
    <t>In Production, transportation, and material moving</t>
  </si>
  <si>
    <t>Last worked 1 to 5 years ago</t>
  </si>
  <si>
    <t>Last worked over 5 years ago or never worked</t>
  </si>
  <si>
    <t>Work Status:</t>
  </si>
  <si>
    <t>Worked 50 to 52 weeks in the past 12 months and
     usually worked 35 or more hours per week</t>
  </si>
  <si>
    <t>Worked 50 to 52 weeks in the past 12 months and
     usually worked less than 35 hours per week</t>
  </si>
  <si>
    <t>Worked 1 to 49 weeks in the past 12 months and
     usually worked 35 or more hours per week</t>
  </si>
  <si>
    <t>Worked 1 to 49 weeks in the past 12 months and
     usually worked less than 35 hours per week</t>
  </si>
  <si>
    <t>OUT-MIGRATION**</t>
  </si>
  <si>
    <t>In Military specific****</t>
  </si>
  <si>
    <t>**** Military specific occupations are only for Armed Forces that could not be classified in an existing civilian occupation.</t>
  </si>
  <si>
    <t>*** Sum of migrants by occupation status will not equal sum of migrants by employment and work status because of suppressed data.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</si>
  <si>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</si>
  <si>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</si>
  <si>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</si>
  <si>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</si>
  <si>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</si>
  <si>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** Out migration totals under report estimated out migration because of suppressed outflows. Net migration totals (In migration minus Out migration) also do not include these
      suppressed outflows.</t>
  </si>
  <si>
    <t>Occupation Status:***</t>
  </si>
  <si>
    <t>Baltimore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</si>
</sst>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65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10" fillId="0" borderId="0" xfId="0" applyFont="1"/>
    <xf numFmtId="0" fontId="0" fillId="0" borderId="9" xfId="0" applyBorder="1"/>
    <xf numFmtId="0" fontId="11" fillId="0" borderId="2" xfId="9" applyFont="1" applyBorder="1"/>
    <xf numFmtId="0" fontId="11" fillId="0" borderId="0" xfId="9" applyFont="1" applyBorder="1" applyAlignment="1">
      <alignment horizontal="right"/>
    </xf>
    <xf numFmtId="0" fontId="11" fillId="0" borderId="1" xfId="9" applyFont="1" applyBorder="1" applyAlignment="1">
      <alignment horizontal="right"/>
    </xf>
    <xf numFmtId="0" fontId="12" fillId="0" borderId="2" xfId="9" applyFont="1" applyBorder="1"/>
    <xf numFmtId="3" fontId="12" fillId="0" borderId="2" xfId="9" applyNumberFormat="1" applyFont="1" applyBorder="1"/>
    <xf numFmtId="3" fontId="12" fillId="0" borderId="0" xfId="9" applyNumberFormat="1" applyFont="1" applyBorder="1"/>
    <xf numFmtId="164" fontId="12" fillId="0" borderId="1" xfId="16" applyNumberFormat="1" applyFont="1" applyBorder="1"/>
    <xf numFmtId="0" fontId="12" fillId="0" borderId="2" xfId="9" applyFont="1" applyBorder="1" applyAlignment="1">
      <alignment horizontal="left" wrapText="1" indent="1"/>
    </xf>
    <xf numFmtId="0" fontId="12" fillId="0" borderId="2" xfId="9" applyFont="1" applyBorder="1" applyAlignment="1">
      <alignment horizontal="left" indent="1"/>
    </xf>
    <xf numFmtId="0" fontId="4" fillId="0" borderId="2" xfId="0" applyFont="1" applyBorder="1"/>
    <xf numFmtId="3" fontId="12" fillId="0" borderId="1" xfId="9" applyNumberFormat="1" applyFont="1" applyBorder="1"/>
    <xf numFmtId="0" fontId="4" fillId="0" borderId="1" xfId="0" applyFont="1" applyBorder="1"/>
    <xf numFmtId="0" fontId="12" fillId="0" borderId="3" xfId="9" applyFont="1" applyBorder="1" applyAlignment="1">
      <alignment horizontal="left" wrapText="1" indent="1"/>
    </xf>
    <xf numFmtId="3" fontId="12" fillId="0" borderId="3" xfId="9" applyNumberFormat="1" applyFont="1" applyBorder="1"/>
    <xf numFmtId="3" fontId="12" fillId="0" borderId="4" xfId="9" applyNumberFormat="1" applyFont="1" applyBorder="1"/>
    <xf numFmtId="164" fontId="12" fillId="0" borderId="5" xfId="16" applyNumberFormat="1" applyFont="1" applyBorder="1"/>
    <xf numFmtId="3" fontId="12" fillId="0" borderId="5" xfId="9" applyNumberFormat="1" applyFont="1" applyBorder="1"/>
    <xf numFmtId="0" fontId="4" fillId="0" borderId="0" xfId="0" applyFont="1" applyBorder="1"/>
    <xf numFmtId="0" fontId="11" fillId="0" borderId="10" xfId="9" applyFont="1" applyBorder="1"/>
    <xf numFmtId="0" fontId="12" fillId="0" borderId="10" xfId="9" applyFont="1" applyBorder="1"/>
    <xf numFmtId="0" fontId="12" fillId="0" borderId="10" xfId="9" applyFont="1" applyBorder="1" applyAlignment="1">
      <alignment horizontal="left" wrapText="1" indent="1"/>
    </xf>
    <xf numFmtId="0" fontId="12" fillId="0" borderId="10" xfId="9" applyFont="1" applyBorder="1" applyAlignment="1">
      <alignment horizontal="left" indent="1"/>
    </xf>
    <xf numFmtId="3" fontId="12" fillId="0" borderId="2" xfId="0" applyNumberFormat="1" applyFont="1" applyBorder="1" applyAlignment="1">
      <alignment horizontal="right"/>
    </xf>
    <xf numFmtId="37" fontId="12" fillId="0" borderId="1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2" fillId="0" borderId="11" xfId="9" applyFont="1" applyBorder="1" applyAlignment="1">
      <alignment horizontal="left" wrapText="1" indent="1"/>
    </xf>
    <xf numFmtId="0" fontId="0" fillId="0" borderId="7" xfId="0" applyBorder="1"/>
    <xf numFmtId="0" fontId="0" fillId="0" borderId="0" xfId="0"/>
    <xf numFmtId="3" fontId="4" fillId="0" borderId="0" xfId="18" applyNumberFormat="1"/>
    <xf numFmtId="3" fontId="4" fillId="0" borderId="0" xfId="18" applyNumberFormat="1"/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6" fillId="0" borderId="0" xfId="9" applyFont="1" applyFill="1" applyBorder="1" applyAlignment="1">
      <alignment horizontal="left" wrapText="1"/>
    </xf>
    <xf numFmtId="0" fontId="8" fillId="0" borderId="0" xfId="4" applyFont="1" applyAlignment="1">
      <alignment horizontal="center"/>
    </xf>
    <xf numFmtId="0" fontId="9" fillId="0" borderId="0" xfId="5" applyFont="1" applyAlignment="1">
      <alignment horizontal="center"/>
    </xf>
    <xf numFmtId="3" fontId="4" fillId="0" borderId="2" xfId="18" applyNumberFormat="1" applyBorder="1"/>
    <xf numFmtId="3" fontId="4" fillId="0" borderId="1" xfId="18" applyNumberFormat="1" applyBorder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36"/>
  <sheetViews>
    <sheetView tabSelected="1" zoomScale="80" zoomScaleNormal="80" workbookViewId="0">
      <selection activeCell="A3" sqref="A3"/>
    </sheetView>
  </sheetViews>
  <sheetFormatPr defaultRowHeight="14.4" x14ac:dyDescent="0.3"/>
  <cols>
    <col min="1" max="1" width="48" customWidth="1"/>
    <col min="2" max="2" width="13.5546875" customWidth="1"/>
    <col min="3" max="4" width="10.6640625" customWidth="1"/>
    <col min="5" max="5" width="13.5546875" customWidth="1"/>
    <col min="6" max="7" width="10.6640625" customWidth="1"/>
    <col min="8" max="8" width="13.5546875" customWidth="1"/>
    <col min="9" max="9" width="10.6640625" customWidth="1"/>
    <col min="11" max="11" width="14.44140625" bestFit="1" customWidth="1"/>
  </cols>
  <sheetData>
    <row r="3" spans="1:11" ht="15.6" x14ac:dyDescent="0.3">
      <c r="A3" s="2" t="s">
        <v>40</v>
      </c>
      <c r="B3" s="45" t="s">
        <v>8</v>
      </c>
      <c r="C3" s="45"/>
      <c r="D3" s="45"/>
      <c r="E3" s="45"/>
      <c r="F3" s="45"/>
      <c r="G3" s="45"/>
      <c r="H3" s="45"/>
      <c r="I3" s="45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42" t="s">
        <v>0</v>
      </c>
      <c r="C5" s="43"/>
      <c r="D5" s="44"/>
      <c r="E5" s="42" t="s">
        <v>29</v>
      </c>
      <c r="F5" s="43"/>
      <c r="G5" s="44"/>
      <c r="H5" s="42" t="s">
        <v>1</v>
      </c>
      <c r="I5" s="44"/>
      <c r="K5" s="6"/>
    </row>
    <row r="6" spans="1:11" x14ac:dyDescent="0.3">
      <c r="A6" s="12" t="s">
        <v>12</v>
      </c>
      <c r="B6" s="4" t="s">
        <v>2</v>
      </c>
      <c r="C6" s="13" t="s">
        <v>3</v>
      </c>
      <c r="D6" s="14" t="s">
        <v>4</v>
      </c>
      <c r="E6" s="4" t="s">
        <v>2</v>
      </c>
      <c r="F6" s="13" t="s">
        <v>3</v>
      </c>
      <c r="G6" s="14" t="s">
        <v>4</v>
      </c>
      <c r="H6" s="4" t="s">
        <v>2</v>
      </c>
      <c r="I6" s="14" t="s">
        <v>3</v>
      </c>
      <c r="K6" s="6"/>
    </row>
    <row r="7" spans="1:11" s="5" customFormat="1" x14ac:dyDescent="0.3">
      <c r="A7" s="12"/>
      <c r="B7" s="4"/>
      <c r="C7" s="13"/>
      <c r="D7" s="14"/>
      <c r="E7" s="4"/>
      <c r="F7" s="13"/>
      <c r="G7" s="14"/>
      <c r="H7" s="4"/>
      <c r="I7" s="14"/>
      <c r="K7" s="6"/>
    </row>
    <row r="8" spans="1:11" x14ac:dyDescent="0.3">
      <c r="A8" s="15" t="s">
        <v>5</v>
      </c>
      <c r="B8" s="16">
        <f>Intra!B8+Inter!B8+Foreign!B8</f>
        <v>128906</v>
      </c>
      <c r="C8" s="17">
        <f>((SQRT((Intra!C8/1.645)^2+(Inter!C8/1.645)^2+(Foreign!C8/1.645)^2))*1.645)</f>
        <v>3020.1700283262198</v>
      </c>
      <c r="D8" s="18">
        <f t="shared" ref="D8:D12" si="0">B8/B$8</f>
        <v>1</v>
      </c>
      <c r="E8" s="16">
        <f>Intra!E8+Inter!E8+Foreign!E8</f>
        <v>103414</v>
      </c>
      <c r="F8" s="17">
        <f>((SQRT((Intra!F8/1.645)^2+(Inter!F8/1.645)^2+(Foreign!F8/1.645)^2))*1.645)</f>
        <v>2618.6179560982164</v>
      </c>
      <c r="G8" s="18">
        <f>E8/E$8</f>
        <v>1</v>
      </c>
      <c r="H8" s="16">
        <f>Intra!H8+Inter!H8+Foreign!H8</f>
        <v>25492</v>
      </c>
      <c r="I8" s="22">
        <f>((SQRT((Intra!I8/1.645)^2+(Inter!I8/1.645)^2+(Foreign!I8/1.645)^2))*1.645)</f>
        <v>3997.3224788600683</v>
      </c>
      <c r="K8" s="6"/>
    </row>
    <row r="9" spans="1:11" x14ac:dyDescent="0.3">
      <c r="A9" s="19" t="s">
        <v>13</v>
      </c>
      <c r="B9" s="16">
        <f>Intra!B9+Inter!B9+Foreign!B9</f>
        <v>77662</v>
      </c>
      <c r="C9" s="17">
        <f>((SQRT((Intra!C9/1.645)^2+(Inter!C9/1.645)^2+(Foreign!C9/1.645)^2))*1.645)</f>
        <v>2425.8044026672883</v>
      </c>
      <c r="D9" s="18">
        <f t="shared" si="0"/>
        <v>0.602470016911548</v>
      </c>
      <c r="E9" s="16">
        <f>Intra!E9+Inter!E9+Foreign!E9</f>
        <v>60352</v>
      </c>
      <c r="F9" s="17">
        <f>((SQRT((Intra!F9/1.645)^2+(Inter!F9/1.645)^2+(Foreign!F9/1.645)^2))*1.645)</f>
        <v>2047.0820696786927</v>
      </c>
      <c r="G9" s="18">
        <f>E9/E$8</f>
        <v>0.58359603148509875</v>
      </c>
      <c r="H9" s="16">
        <f>Intra!H9+Inter!H9+Foreign!H9</f>
        <v>17310</v>
      </c>
      <c r="I9" s="22">
        <f>((SQRT((Intra!I9/1.645)^2+(Inter!I9/1.645)^2+(Foreign!I9/1.645)^2))*1.645)</f>
        <v>3174.125391347985</v>
      </c>
      <c r="K9" s="6"/>
    </row>
    <row r="10" spans="1:11" x14ac:dyDescent="0.3">
      <c r="A10" s="19" t="s">
        <v>14</v>
      </c>
      <c r="B10" s="16">
        <f>Intra!B10+Inter!B10+Foreign!B10</f>
        <v>8651</v>
      </c>
      <c r="C10" s="17">
        <f>((SQRT((Intra!C10/1.645)^2+(Inter!C10/1.645)^2+(Foreign!C10/1.645)^2))*1.645)</f>
        <v>774.18408663573041</v>
      </c>
      <c r="D10" s="18">
        <f t="shared" si="0"/>
        <v>6.711091803329558E-2</v>
      </c>
      <c r="E10" s="16">
        <f>Intra!E10+Inter!E10+Foreign!E10</f>
        <v>7710</v>
      </c>
      <c r="F10" s="17">
        <f>((SQRT((Intra!F10/1.645)^2+(Inter!F10/1.645)^2+(Foreign!F10/1.645)^2))*1.645)</f>
        <v>710.94162910888838</v>
      </c>
      <c r="G10" s="18">
        <f>E10/E$8</f>
        <v>7.4554702458081115E-2</v>
      </c>
      <c r="H10" s="16">
        <f>Intra!H10+Inter!H10+Foreign!H10</f>
        <v>941</v>
      </c>
      <c r="I10" s="22">
        <f>((SQRT((Intra!I10/1.645)^2+(Inter!I10/1.645)^2+(Foreign!I10/1.645)^2))*1.645)</f>
        <v>1051.0941917830203</v>
      </c>
      <c r="K10" s="6"/>
    </row>
    <row r="11" spans="1:11" x14ac:dyDescent="0.3">
      <c r="A11" s="19" t="s">
        <v>15</v>
      </c>
      <c r="B11" s="16">
        <f>Intra!B11+Inter!B11+Foreign!B11</f>
        <v>3969</v>
      </c>
      <c r="C11" s="17">
        <f>((SQRT((Intra!C11/1.645)^2+(Inter!C11/1.645)^2+(Foreign!C11/1.645)^2))*1.645)</f>
        <v>490.51605478312325</v>
      </c>
      <c r="D11" s="18">
        <f t="shared" si="0"/>
        <v>3.0789877895520765E-2</v>
      </c>
      <c r="E11" s="16">
        <f>Intra!E11+Inter!E11+Foreign!E11</f>
        <v>2947</v>
      </c>
      <c r="F11" s="17">
        <f>((SQRT((Intra!F11/1.645)^2+(Inter!F11/1.645)^2+(Foreign!F11/1.645)^2))*1.645)</f>
        <v>449.7955090927432</v>
      </c>
      <c r="G11" s="18">
        <f>E11/E$8</f>
        <v>2.8497108708685479E-2</v>
      </c>
      <c r="H11" s="16">
        <f>Intra!H11+Inter!H11+Foreign!H11</f>
        <v>1022</v>
      </c>
      <c r="I11" s="22">
        <f>((SQRT((Intra!I11/1.645)^2+(Inter!I11/1.645)^2+(Foreign!I11/1.645)^2))*1.645)</f>
        <v>665.52385381742704</v>
      </c>
      <c r="K11" s="6"/>
    </row>
    <row r="12" spans="1:11" s="1" customFormat="1" x14ac:dyDescent="0.3">
      <c r="A12" s="20" t="s">
        <v>16</v>
      </c>
      <c r="B12" s="16">
        <f>Intra!B12+Inter!B12+Foreign!B12</f>
        <v>38624</v>
      </c>
      <c r="C12" s="17">
        <f>((SQRT((Intra!C12/1.645)^2+(Inter!C12/1.645)^2+(Foreign!C12/1.645)^2))*1.645)</f>
        <v>1547.969960948855</v>
      </c>
      <c r="D12" s="18">
        <f t="shared" si="0"/>
        <v>0.29962918715963571</v>
      </c>
      <c r="E12" s="16">
        <f>Intra!E12+Inter!E12+Foreign!E12</f>
        <v>32405</v>
      </c>
      <c r="F12" s="17">
        <f>((SQRT((Intra!F12/1.645)^2+(Inter!F12/1.645)^2+(Foreign!F12/1.645)^2))*1.645)</f>
        <v>1399.5931551704587</v>
      </c>
      <c r="G12" s="18">
        <f>E12/E$8</f>
        <v>0.31335215734813471</v>
      </c>
      <c r="H12" s="16">
        <f>Intra!H12+Inter!H12+Foreign!H12</f>
        <v>6219</v>
      </c>
      <c r="I12" s="22">
        <f>((SQRT((Intra!I12/1.645)^2+(Inter!I12/1.645)^2+(Foreign!I12/1.645)^2))*1.645)</f>
        <v>2086.8809261670872</v>
      </c>
      <c r="K12" s="6"/>
    </row>
    <row r="13" spans="1:11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11" s="5" customFormat="1" x14ac:dyDescent="0.3">
      <c r="A14" s="12" t="s">
        <v>39</v>
      </c>
      <c r="B14" s="4"/>
      <c r="C14" s="13"/>
      <c r="D14" s="14"/>
      <c r="E14" s="4"/>
      <c r="F14" s="13"/>
      <c r="G14" s="14"/>
      <c r="H14" s="4"/>
      <c r="I14" s="14"/>
    </row>
    <row r="15" spans="1:11" x14ac:dyDescent="0.3">
      <c r="A15" s="15" t="s">
        <v>5</v>
      </c>
      <c r="B15" s="16">
        <f>Intra!B15+Inter!B15+Foreign!B15</f>
        <v>105346</v>
      </c>
      <c r="C15" s="17">
        <f>((SQRT((Intra!C15/1.645)^2+(Inter!C15/1.645)^2+(Foreign!C15/1.645)^2))*1.645)</f>
        <v>2641.06815512209</v>
      </c>
      <c r="D15" s="18">
        <f>B15/B$15</f>
        <v>1</v>
      </c>
      <c r="E15" s="16">
        <f>Intra!E15+Inter!E15+Foreign!E15</f>
        <v>86441</v>
      </c>
      <c r="F15" s="17">
        <f>((SQRT((Intra!F15/1.645)^2+(Inter!F15/1.645)^2+(Foreign!F15/1.645)^2))*1.645)</f>
        <v>2330.3441805879233</v>
      </c>
      <c r="G15" s="18">
        <f>E15/E$15</f>
        <v>1</v>
      </c>
      <c r="H15" s="16">
        <f>Intra!H15+Inter!H15+Foreign!H15</f>
        <v>18905</v>
      </c>
      <c r="I15" s="22">
        <f>((SQRT((Intra!I15/1.645)^2+(Inter!I15/1.645)^2+(Foreign!I15/1.645)^2))*1.645)</f>
        <v>3522.1790130542768</v>
      </c>
    </row>
    <row r="16" spans="1:11" x14ac:dyDescent="0.3">
      <c r="A16" s="19" t="s">
        <v>17</v>
      </c>
      <c r="B16" s="16">
        <f>Intra!B16+Inter!B16+Foreign!B16</f>
        <v>43830</v>
      </c>
      <c r="C16" s="17">
        <f>((SQRT((Intra!C16/1.645)^2+(Inter!C16/1.645)^2+(Foreign!C16/1.645)^2))*1.645)</f>
        <v>1675.7860842004866</v>
      </c>
      <c r="D16" s="18">
        <f>B16/B$15</f>
        <v>0.41605756269815652</v>
      </c>
      <c r="E16" s="16">
        <f>Intra!E16+Inter!E16+Foreign!E16</f>
        <v>32110</v>
      </c>
      <c r="F16" s="17">
        <f>((SQRT((Intra!F16/1.645)^2+(Inter!F16/1.645)^2+(Foreign!F16/1.645)^2))*1.645)</f>
        <v>1398.5074186431762</v>
      </c>
      <c r="G16" s="18">
        <f>E16/E$15</f>
        <v>0.37146724355340638</v>
      </c>
      <c r="H16" s="16">
        <f>Intra!H16+Inter!H16+Foreign!H16</f>
        <v>11720</v>
      </c>
      <c r="I16" s="22">
        <f>((SQRT((Intra!I16/1.645)^2+(Inter!I16/1.645)^2+(Foreign!I16/1.645)^2))*1.645)</f>
        <v>2182.6777132687271</v>
      </c>
    </row>
    <row r="17" spans="1:9" x14ac:dyDescent="0.3">
      <c r="A17" s="19" t="s">
        <v>18</v>
      </c>
      <c r="B17" s="16">
        <f>Intra!B17+Inter!B17+Foreign!B17</f>
        <v>19693</v>
      </c>
      <c r="C17" s="17">
        <f>((SQRT((Intra!C17/1.645)^2+(Inter!C17/1.645)^2+(Foreign!C17/1.645)^2))*1.645)</f>
        <v>1210.6006773498848</v>
      </c>
      <c r="D17" s="18">
        <f t="shared" ref="D17:D21" si="1">B17/B$15</f>
        <v>0.1869363810680994</v>
      </c>
      <c r="E17" s="16">
        <f>Intra!E17+Inter!E17+Foreign!E17</f>
        <v>17324</v>
      </c>
      <c r="F17" s="17">
        <f>((SQRT((Intra!F17/1.645)^2+(Inter!F17/1.645)^2+(Foreign!F17/1.645)^2))*1.645)</f>
        <v>1095.2935679533593</v>
      </c>
      <c r="G17" s="18">
        <f t="shared" ref="G17:G21" si="2">E17/E$15</f>
        <v>0.20041415531981352</v>
      </c>
      <c r="H17" s="16">
        <f>Intra!H17+Inter!H17+Foreign!H17</f>
        <v>2369</v>
      </c>
      <c r="I17" s="22">
        <f>((SQRT((Intra!I17/1.645)^2+(Inter!I17/1.645)^2+(Foreign!I17/1.645)^2))*1.645)</f>
        <v>1632.5507649074807</v>
      </c>
    </row>
    <row r="18" spans="1:9" x14ac:dyDescent="0.3">
      <c r="A18" s="19" t="s">
        <v>19</v>
      </c>
      <c r="B18" s="16">
        <f>Intra!B18+Inter!B18+Foreign!B18</f>
        <v>24873</v>
      </c>
      <c r="C18" s="17">
        <f>((SQRT((Intra!C18/1.645)^2+(Inter!C18/1.645)^2+(Foreign!C18/1.645)^2))*1.645)</f>
        <v>1289.9046476387314</v>
      </c>
      <c r="D18" s="18">
        <f t="shared" si="1"/>
        <v>0.23610768325327966</v>
      </c>
      <c r="E18" s="16">
        <f>Intra!E18+Inter!E18+Foreign!E18</f>
        <v>21918</v>
      </c>
      <c r="F18" s="17">
        <f>((SQRT((Intra!F18/1.645)^2+(Inter!F18/1.645)^2+(Foreign!F18/1.645)^2))*1.645)</f>
        <v>1185.5905701379377</v>
      </c>
      <c r="G18" s="18">
        <f t="shared" si="2"/>
        <v>0.25356023183443044</v>
      </c>
      <c r="H18" s="16">
        <f>Intra!H18+Inter!H18+Foreign!H18</f>
        <v>2955</v>
      </c>
      <c r="I18" s="22">
        <f>((SQRT((Intra!I18/1.645)^2+(Inter!I18/1.645)^2+(Foreign!I18/1.645)^2))*1.645)</f>
        <v>1751.9928652822764</v>
      </c>
    </row>
    <row r="19" spans="1:9" x14ac:dyDescent="0.3">
      <c r="A19" s="20" t="s">
        <v>20</v>
      </c>
      <c r="B19" s="16">
        <f>Intra!B19+Inter!B19+Foreign!B19</f>
        <v>7200</v>
      </c>
      <c r="C19" s="17">
        <f>((SQRT((Intra!C19/1.645)^2+(Inter!C19/1.645)^2+(Foreign!C19/1.645)^2))*1.645)</f>
        <v>668.28511879286975</v>
      </c>
      <c r="D19" s="18">
        <f t="shared" si="1"/>
        <v>6.8346211531524689E-2</v>
      </c>
      <c r="E19" s="16">
        <f>Intra!E19+Inter!E19+Foreign!E19</f>
        <v>6574</v>
      </c>
      <c r="F19" s="17">
        <f>((SQRT((Intra!F19/1.645)^2+(Inter!F19/1.645)^2+(Foreign!F19/1.645)^2))*1.645)</f>
        <v>612.97389830236659</v>
      </c>
      <c r="G19" s="18">
        <f t="shared" si="2"/>
        <v>7.6051873532235859E-2</v>
      </c>
      <c r="H19" s="16">
        <f>Intra!H19+Inter!H19+Foreign!H19</f>
        <v>626</v>
      </c>
      <c r="I19" s="22">
        <f>((SQRT((Intra!I19/1.645)^2+(Inter!I19/1.645)^2+(Foreign!I19/1.645)^2))*1.645)</f>
        <v>906.83074495740402</v>
      </c>
    </row>
    <row r="20" spans="1:9" x14ac:dyDescent="0.3">
      <c r="A20" s="20" t="s">
        <v>21</v>
      </c>
      <c r="B20" s="16">
        <f>Intra!B20+Inter!B20+Foreign!B20</f>
        <v>7279</v>
      </c>
      <c r="C20" s="17">
        <f>((SQRT((Intra!C20/1.645)^2+(Inter!C20/1.645)^2+(Foreign!C20/1.645)^2))*1.645)</f>
        <v>676.5921962304916</v>
      </c>
      <c r="D20" s="18">
        <f t="shared" si="1"/>
        <v>6.9096121352495585E-2</v>
      </c>
      <c r="E20" s="16">
        <f>Intra!E20+Inter!E20+Foreign!E20</f>
        <v>6542</v>
      </c>
      <c r="F20" s="17">
        <f>((SQRT((Intra!F20/1.645)^2+(Inter!F20/1.645)^2+(Foreign!F20/1.645)^2))*1.645)</f>
        <v>601.7358224337321</v>
      </c>
      <c r="G20" s="18">
        <f t="shared" si="2"/>
        <v>7.5681678832961216E-2</v>
      </c>
      <c r="H20" s="16">
        <f>Intra!H20+Inter!H20+Foreign!H20</f>
        <v>737</v>
      </c>
      <c r="I20" s="22">
        <f>((SQRT((Intra!I20/1.645)^2+(Inter!I20/1.645)^2+(Foreign!I20/1.645)^2))*1.645)</f>
        <v>905.46286505852891</v>
      </c>
    </row>
    <row r="21" spans="1:9" x14ac:dyDescent="0.3">
      <c r="A21" s="20" t="s">
        <v>30</v>
      </c>
      <c r="B21" s="16">
        <f>Intra!B21+Inter!B21+Foreign!B21</f>
        <v>2471</v>
      </c>
      <c r="C21" s="17">
        <f>((SQRT((Intra!C21/1.645)^2+(Inter!C21/1.645)^2+(Foreign!C21/1.645)^2))*1.645)</f>
        <v>364.9547917208377</v>
      </c>
      <c r="D21" s="18">
        <f t="shared" si="1"/>
        <v>2.34560400964441E-2</v>
      </c>
      <c r="E21" s="16">
        <f>Intra!E21+Inter!E21+Foreign!E21</f>
        <v>1973</v>
      </c>
      <c r="F21" s="17">
        <f>((SQRT((Intra!F21/1.645)^2+(Inter!F21/1.645)^2+(Foreign!F21/1.645)^2))*1.645)</f>
        <v>362.71889942488519</v>
      </c>
      <c r="G21" s="18">
        <f t="shared" si="2"/>
        <v>2.2824816927152623E-2</v>
      </c>
      <c r="H21" s="16">
        <f>Intra!H21+Inter!H21+Foreign!H21</f>
        <v>498</v>
      </c>
      <c r="I21" s="22">
        <f>((SQRT((Intra!I21/1.645)^2+(Inter!I21/1.645)^2+(Foreign!I21/1.645)^2))*1.645)</f>
        <v>514.54543045293883</v>
      </c>
    </row>
    <row r="22" spans="1:9" x14ac:dyDescent="0.3">
      <c r="A22" s="21"/>
      <c r="B22" s="21"/>
      <c r="C22" s="29"/>
      <c r="D22" s="23"/>
      <c r="E22" s="21"/>
      <c r="F22" s="29"/>
      <c r="G22" s="23"/>
      <c r="H22" s="21"/>
      <c r="I22" s="23"/>
    </row>
    <row r="23" spans="1:9" x14ac:dyDescent="0.3">
      <c r="A23" s="12" t="s">
        <v>24</v>
      </c>
      <c r="B23" s="4"/>
      <c r="C23" s="13"/>
      <c r="D23" s="14"/>
      <c r="E23" s="4"/>
      <c r="F23" s="13"/>
      <c r="G23" s="14"/>
      <c r="H23" s="4"/>
      <c r="I23" s="14"/>
    </row>
    <row r="24" spans="1:9" x14ac:dyDescent="0.3">
      <c r="A24" s="15" t="s">
        <v>5</v>
      </c>
      <c r="B24" s="16">
        <f>Intra!B24+Inter!B24+Foreign!B24</f>
        <v>128906</v>
      </c>
      <c r="C24" s="17">
        <f>((SQRT((Intra!C24/1.645)^2+(Inter!C24/1.645)^2+(Foreign!C24/1.645)^2))*1.645)</f>
        <v>2934.6107067207399</v>
      </c>
      <c r="D24" s="18">
        <f>B24/B$24</f>
        <v>1</v>
      </c>
      <c r="E24" s="16">
        <f>Intra!E24+Inter!E24+Foreign!E24</f>
        <v>103414</v>
      </c>
      <c r="F24" s="17">
        <f>((SQRT((Intra!F24/1.645)^2+(Inter!F24/1.645)^2+(Foreign!F24/1.645)^2))*1.645)</f>
        <v>2522.6789331978021</v>
      </c>
      <c r="G24" s="18">
        <f>E24/E$24</f>
        <v>1</v>
      </c>
      <c r="H24" s="16">
        <f>Intra!H24+Inter!H24+Foreign!H24</f>
        <v>25492</v>
      </c>
      <c r="I24" s="22">
        <f>((SQRT((Intra!I24/1.645)^2+(Inter!I24/1.645)^2+(Foreign!I24/1.645)^2))*1.645)</f>
        <v>3869.8642095039977</v>
      </c>
    </row>
    <row r="25" spans="1:9" ht="28.8" x14ac:dyDescent="0.3">
      <c r="A25" s="19" t="s">
        <v>25</v>
      </c>
      <c r="B25" s="16">
        <f>Intra!B25+Inter!B25+Foreign!B25</f>
        <v>54870</v>
      </c>
      <c r="C25" s="17">
        <f>((SQRT((Intra!C25/1.645)^2+(Inter!C25/1.645)^2+(Foreign!C25/1.645)^2))*1.645)</f>
        <v>2016.1279721287533</v>
      </c>
      <c r="D25" s="18">
        <f t="shared" ref="D25:D30" si="3">B25/B$24</f>
        <v>0.42565900733868089</v>
      </c>
      <c r="E25" s="16">
        <f>Intra!E25+Inter!E25+Foreign!E25</f>
        <v>43323</v>
      </c>
      <c r="F25" s="17">
        <f>((SQRT((Intra!F25/1.645)^2+(Inter!F25/1.645)^2+(Foreign!F25/1.645)^2))*1.645)</f>
        <v>1697.7007981384706</v>
      </c>
      <c r="G25" s="18">
        <f t="shared" ref="G25:G30" si="4">E25/E$24</f>
        <v>0.41892780474597252</v>
      </c>
      <c r="H25" s="16">
        <f>Intra!H25+Inter!H25+Foreign!H25</f>
        <v>11547</v>
      </c>
      <c r="I25" s="22">
        <f>((SQRT((Intra!I25/1.645)^2+(Inter!I25/1.645)^2+(Foreign!I25/1.645)^2))*1.645)</f>
        <v>2635.7086333659868</v>
      </c>
    </row>
    <row r="26" spans="1:9" ht="28.8" x14ac:dyDescent="0.3">
      <c r="A26" s="19" t="s">
        <v>26</v>
      </c>
      <c r="B26" s="16">
        <f>Intra!B26+Inter!B26+Foreign!B26</f>
        <v>6422</v>
      </c>
      <c r="C26" s="17">
        <f>((SQRT((Intra!C26/1.645)^2+(Inter!C26/1.645)^2+(Foreign!C26/1.645)^2))*1.645)</f>
        <v>631.78714770086935</v>
      </c>
      <c r="D26" s="18">
        <f t="shared" si="3"/>
        <v>4.9819248134299415E-2</v>
      </c>
      <c r="E26" s="16">
        <f>Intra!E26+Inter!E26+Foreign!E26</f>
        <v>5692</v>
      </c>
      <c r="F26" s="17">
        <f>((SQRT((Intra!F26/1.645)^2+(Inter!F26/1.645)^2+(Foreign!F26/1.645)^2))*1.645)</f>
        <v>580.17755902826855</v>
      </c>
      <c r="G26" s="18">
        <f t="shared" si="4"/>
        <v>5.5040903552710463E-2</v>
      </c>
      <c r="H26" s="16">
        <f>Intra!H26+Inter!H26+Foreign!H26</f>
        <v>730</v>
      </c>
      <c r="I26" s="22">
        <f>((SQRT((Intra!I26/1.645)^2+(Inter!I26/1.645)^2+(Foreign!I26/1.645)^2))*1.645)</f>
        <v>857.76511936543557</v>
      </c>
    </row>
    <row r="27" spans="1:9" ht="28.8" x14ac:dyDescent="0.3">
      <c r="A27" s="19" t="s">
        <v>27</v>
      </c>
      <c r="B27" s="16">
        <f>Intra!B27+Inter!B27+Foreign!B27</f>
        <v>19536</v>
      </c>
      <c r="C27" s="17">
        <f>((SQRT((Intra!C27/1.645)^2+(Inter!C27/1.645)^2+(Foreign!C27/1.645)^2))*1.645)</f>
        <v>1077.9424845510082</v>
      </c>
      <c r="D27" s="18">
        <f t="shared" si="3"/>
        <v>0.15155229391960032</v>
      </c>
      <c r="E27" s="16">
        <f>Intra!E27+Inter!E27+Foreign!E27</f>
        <v>15698</v>
      </c>
      <c r="F27" s="17">
        <f>((SQRT((Intra!F27/1.645)^2+(Inter!F27/1.645)^2+(Foreign!F27/1.645)^2))*1.645)</f>
        <v>951.75574597687614</v>
      </c>
      <c r="G27" s="18">
        <f t="shared" si="4"/>
        <v>0.15179762894772467</v>
      </c>
      <c r="H27" s="16">
        <f>Intra!H27+Inter!H27+Foreign!H27</f>
        <v>3838</v>
      </c>
      <c r="I27" s="22">
        <f>((SQRT((Intra!I27/1.645)^2+(Inter!I27/1.645)^2+(Foreign!I27/1.645)^2))*1.645)</f>
        <v>1437.9843531833023</v>
      </c>
    </row>
    <row r="28" spans="1:9" ht="28.8" x14ac:dyDescent="0.3">
      <c r="A28" s="19" t="s">
        <v>28</v>
      </c>
      <c r="B28" s="16">
        <f>Intra!B28+Inter!B28+Foreign!B28</f>
        <v>14584</v>
      </c>
      <c r="C28" s="17">
        <f>((SQRT((Intra!C28/1.645)^2+(Inter!C28/1.645)^2+(Foreign!C28/1.645)^2))*1.645)</f>
        <v>924.38141478504417</v>
      </c>
      <c r="D28" s="18">
        <f t="shared" si="3"/>
        <v>0.11313670426512343</v>
      </c>
      <c r="E28" s="16">
        <f>Intra!E28+Inter!E28+Foreign!E28</f>
        <v>13938</v>
      </c>
      <c r="F28" s="17">
        <f>((SQRT((Intra!F28/1.645)^2+(Inter!F28/1.645)^2+(Foreign!F28/1.645)^2))*1.645)</f>
        <v>872.97537193210678</v>
      </c>
      <c r="G28" s="18">
        <f t="shared" si="4"/>
        <v>0.13477865666157388</v>
      </c>
      <c r="H28" s="16">
        <f>Intra!H28+Inter!H28+Foreign!H28</f>
        <v>646</v>
      </c>
      <c r="I28" s="22">
        <f>((SQRT((Intra!I28/1.645)^2+(Inter!I28/1.645)^2+(Foreign!I28/1.645)^2))*1.645)</f>
        <v>1271.4428811393771</v>
      </c>
    </row>
    <row r="29" spans="1:9" x14ac:dyDescent="0.3">
      <c r="A29" s="19" t="s">
        <v>22</v>
      </c>
      <c r="B29" s="16">
        <f>Intra!B29+Inter!B29+Foreign!B29</f>
        <v>10480</v>
      </c>
      <c r="C29" s="17">
        <f>((SQRT((Intra!C29/1.645)^2+(Inter!C29/1.645)^2+(Foreign!C29/1.645)^2))*1.645)</f>
        <v>762.97837452971112</v>
      </c>
      <c r="D29" s="18">
        <f t="shared" si="3"/>
        <v>8.1299551611251616E-2</v>
      </c>
      <c r="E29" s="16">
        <f>Intra!E29+Inter!E29+Foreign!E29</f>
        <v>9378</v>
      </c>
      <c r="F29" s="17">
        <f>((SQRT((Intra!F29/1.645)^2+(Inter!F29/1.645)^2+(Foreign!F29/1.645)^2))*1.645)</f>
        <v>734.1995641513281</v>
      </c>
      <c r="G29" s="18">
        <f t="shared" si="4"/>
        <v>9.0684046647455857E-2</v>
      </c>
      <c r="H29" s="16">
        <f>Intra!H29+Inter!H29+Foreign!H29</f>
        <v>1102</v>
      </c>
      <c r="I29" s="22">
        <f>((SQRT((Intra!I29/1.645)^2+(Inter!I29/1.645)^2+(Foreign!I29/1.645)^2))*1.645)</f>
        <v>1058.8602362918348</v>
      </c>
    </row>
    <row r="30" spans="1:9" x14ac:dyDescent="0.3">
      <c r="A30" s="24" t="s">
        <v>23</v>
      </c>
      <c r="B30" s="25">
        <f>Intra!B30+Inter!B30+Foreign!B30</f>
        <v>23014</v>
      </c>
      <c r="C30" s="26">
        <f>((SQRT((Intra!C30/1.645)^2+(Inter!C30/1.645)^2+(Foreign!C30/1.645)^2))*1.645)</f>
        <v>1244.7634313394653</v>
      </c>
      <c r="D30" s="27">
        <f t="shared" si="3"/>
        <v>0.17853319473104431</v>
      </c>
      <c r="E30" s="25">
        <f>Intra!E30+Inter!E30+Foreign!E30</f>
        <v>15385</v>
      </c>
      <c r="F30" s="26">
        <f>((SQRT((Intra!F30/1.645)^2+(Inter!F30/1.645)^2+(Foreign!F30/1.645)^2))*1.645)</f>
        <v>969.11144869927102</v>
      </c>
      <c r="G30" s="27">
        <f t="shared" si="4"/>
        <v>0.14877095944456264</v>
      </c>
      <c r="H30" s="25">
        <f>Intra!H30+Inter!H30+Foreign!H30</f>
        <v>7629</v>
      </c>
      <c r="I30" s="28">
        <f>((SQRT((Intra!I30/1.645)^2+(Inter!I30/1.645)^2+(Foreign!I30/1.645)^2))*1.645)</f>
        <v>1577.5338348193995</v>
      </c>
    </row>
    <row r="32" spans="1:9" x14ac:dyDescent="0.3">
      <c r="A32" s="7" t="s">
        <v>6</v>
      </c>
    </row>
    <row r="33" spans="1:9" ht="28.8" customHeight="1" x14ac:dyDescent="0.3">
      <c r="A33" s="46" t="s">
        <v>37</v>
      </c>
      <c r="B33" s="46"/>
      <c r="C33" s="46"/>
      <c r="D33" s="46"/>
      <c r="E33" s="46"/>
      <c r="F33" s="46"/>
      <c r="G33" s="46"/>
      <c r="H33" s="46"/>
      <c r="I33" s="46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5">
    <mergeCell ref="B5:D5"/>
    <mergeCell ref="E5:G5"/>
    <mergeCell ref="H5:I5"/>
    <mergeCell ref="B3:I3"/>
    <mergeCell ref="A33:I33"/>
  </mergeCells>
  <pageMargins left="0.7" right="0.7" top="0.5" bottom="0.5" header="0.3" footer="0.3"/>
  <pageSetup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1" customWidth="1"/>
    <col min="3" max="4" width="10.6640625" style="1" customWidth="1"/>
    <col min="5" max="5" width="13.5546875" style="1" customWidth="1"/>
    <col min="6" max="7" width="10.6640625" style="1" customWidth="1"/>
    <col min="8" max="8" width="13.5546875" style="1" customWidth="1"/>
    <col min="9" max="9" width="10.6640625" style="1" customWidth="1"/>
    <col min="10" max="16384" width="8.88671875" style="1"/>
  </cols>
  <sheetData>
    <row r="2" spans="1:9" x14ac:dyDescent="0.3">
      <c r="A2" s="47"/>
      <c r="B2" s="47"/>
      <c r="C2" s="47"/>
      <c r="D2" s="47"/>
      <c r="E2" s="47"/>
      <c r="F2" s="47"/>
      <c r="G2" s="47"/>
      <c r="H2" s="47"/>
      <c r="I2" s="47"/>
    </row>
    <row r="3" spans="1:9" ht="15.6" x14ac:dyDescent="0.3">
      <c r="A3" s="2" t="str">
        <f>Total!A3</f>
        <v>Baltimore Region</v>
      </c>
      <c r="B3" s="48" t="s">
        <v>9</v>
      </c>
      <c r="C3" s="48"/>
      <c r="D3" s="48"/>
      <c r="E3" s="48"/>
      <c r="F3" s="48"/>
      <c r="G3" s="48"/>
      <c r="H3" s="48"/>
      <c r="I3" s="48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/>
      <c r="B5" s="42" t="s">
        <v>0</v>
      </c>
      <c r="C5" s="43"/>
      <c r="D5" s="44"/>
      <c r="E5" s="42" t="s">
        <v>36</v>
      </c>
      <c r="F5" s="43"/>
      <c r="G5" s="44"/>
      <c r="H5" s="42" t="s">
        <v>1</v>
      </c>
      <c r="I5" s="44"/>
    </row>
    <row r="6" spans="1:9" x14ac:dyDescent="0.3">
      <c r="A6" s="30" t="s">
        <v>12</v>
      </c>
      <c r="B6" s="4" t="s">
        <v>2</v>
      </c>
      <c r="C6" s="13" t="s">
        <v>3</v>
      </c>
      <c r="D6" s="13" t="s">
        <v>4</v>
      </c>
      <c r="E6" s="4" t="s">
        <v>2</v>
      </c>
      <c r="F6" s="13" t="s">
        <v>3</v>
      </c>
      <c r="G6" s="13" t="s">
        <v>4</v>
      </c>
      <c r="H6" s="4" t="s">
        <v>2</v>
      </c>
      <c r="I6" s="14" t="s">
        <v>3</v>
      </c>
    </row>
    <row r="7" spans="1:9" s="5" customFormat="1" x14ac:dyDescent="0.3">
      <c r="A7" s="30"/>
      <c r="B7" s="4"/>
      <c r="C7" s="13"/>
      <c r="D7" s="13"/>
      <c r="E7" s="4"/>
      <c r="F7" s="13"/>
      <c r="G7" s="13"/>
      <c r="H7" s="4"/>
      <c r="I7" s="14"/>
    </row>
    <row r="8" spans="1:9" x14ac:dyDescent="0.3">
      <c r="A8" s="31" t="s">
        <v>5</v>
      </c>
      <c r="B8" s="53">
        <v>68507</v>
      </c>
      <c r="C8" s="53">
        <v>2229.1415387991851</v>
      </c>
      <c r="D8" s="18">
        <f t="shared" ref="D8:D12" si="0">B8/B$8</f>
        <v>1</v>
      </c>
      <c r="E8" s="54">
        <v>67999</v>
      </c>
      <c r="F8" s="54">
        <v>2153.3643444619402</v>
      </c>
      <c r="G8" s="18">
        <f t="shared" ref="G8:G12" si="1">E8/E$8</f>
        <v>1</v>
      </c>
      <c r="H8" s="34">
        <f t="shared" ref="H8:H12" si="2">B8-E8</f>
        <v>508</v>
      </c>
      <c r="I8" s="35">
        <f>((SQRT((C8/1.645)^2+(F8/1.645)^2)))*1.645</f>
        <v>3099.3628377458485</v>
      </c>
    </row>
    <row r="9" spans="1:9" x14ac:dyDescent="0.3">
      <c r="A9" s="32" t="s">
        <v>13</v>
      </c>
      <c r="B9" s="53">
        <v>44118</v>
      </c>
      <c r="C9" s="53">
        <v>1843.902112369309</v>
      </c>
      <c r="D9" s="18">
        <f t="shared" si="0"/>
        <v>0.64399258469937382</v>
      </c>
      <c r="E9" s="54">
        <v>42611</v>
      </c>
      <c r="F9" s="54">
        <v>1737.6573310063177</v>
      </c>
      <c r="G9" s="18">
        <f t="shared" si="1"/>
        <v>0.62664156825835671</v>
      </c>
      <c r="H9" s="34">
        <f t="shared" si="2"/>
        <v>1507</v>
      </c>
      <c r="I9" s="35">
        <f t="shared" ref="I9:I12" si="3">((SQRT((C9/1.645)^2+(F9/1.645)^2)))*1.645</f>
        <v>2533.6590141532461</v>
      </c>
    </row>
    <row r="10" spans="1:9" x14ac:dyDescent="0.3">
      <c r="A10" s="32" t="s">
        <v>14</v>
      </c>
      <c r="B10" s="53">
        <v>4464</v>
      </c>
      <c r="C10" s="53">
        <v>594.29706376525201</v>
      </c>
      <c r="D10" s="18">
        <f t="shared" si="0"/>
        <v>6.5161224400426238E-2</v>
      </c>
      <c r="E10" s="54">
        <v>4499</v>
      </c>
      <c r="F10" s="54">
        <v>573.48670429226172</v>
      </c>
      <c r="G10" s="18">
        <f t="shared" si="1"/>
        <v>6.6162737687318937E-2</v>
      </c>
      <c r="H10" s="34">
        <f t="shared" si="2"/>
        <v>-35</v>
      </c>
      <c r="I10" s="35">
        <f t="shared" si="3"/>
        <v>825.87892575122657</v>
      </c>
    </row>
    <row r="11" spans="1:9" x14ac:dyDescent="0.3">
      <c r="A11" s="32" t="s">
        <v>15</v>
      </c>
      <c r="B11" s="53">
        <v>693</v>
      </c>
      <c r="C11" s="53">
        <v>236.75725965638307</v>
      </c>
      <c r="D11" s="18">
        <f t="shared" si="0"/>
        <v>1.0115754594421008E-2</v>
      </c>
      <c r="E11" s="54">
        <v>491</v>
      </c>
      <c r="F11" s="54">
        <v>193.78080400287331</v>
      </c>
      <c r="G11" s="18">
        <f t="shared" si="1"/>
        <v>7.2206944219767935E-3</v>
      </c>
      <c r="H11" s="34">
        <f t="shared" si="2"/>
        <v>202</v>
      </c>
      <c r="I11" s="35">
        <f t="shared" si="3"/>
        <v>305.94934221207274</v>
      </c>
    </row>
    <row r="12" spans="1:9" x14ac:dyDescent="0.3">
      <c r="A12" s="33" t="s">
        <v>16</v>
      </c>
      <c r="B12" s="53">
        <v>19232</v>
      </c>
      <c r="C12" s="53">
        <v>1076.9651804956368</v>
      </c>
      <c r="D12" s="18">
        <f t="shared" si="0"/>
        <v>0.28073043630577899</v>
      </c>
      <c r="E12" s="54">
        <v>20398</v>
      </c>
      <c r="F12" s="54">
        <v>1118.520004291385</v>
      </c>
      <c r="G12" s="18">
        <f t="shared" si="1"/>
        <v>0.29997499963234753</v>
      </c>
      <c r="H12" s="34">
        <f t="shared" si="2"/>
        <v>-1166</v>
      </c>
      <c r="I12" s="35">
        <f t="shared" si="3"/>
        <v>1552.7205157400347</v>
      </c>
    </row>
    <row r="13" spans="1:9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9" x14ac:dyDescent="0.3">
      <c r="A14" s="30" t="s">
        <v>39</v>
      </c>
      <c r="B14" s="36"/>
      <c r="C14" s="13"/>
      <c r="D14" s="14"/>
      <c r="E14" s="4"/>
      <c r="F14" s="13"/>
      <c r="G14" s="14"/>
      <c r="H14" s="4"/>
      <c r="I14" s="14"/>
    </row>
    <row r="15" spans="1:9" x14ac:dyDescent="0.3">
      <c r="A15" s="31" t="s">
        <v>5</v>
      </c>
      <c r="B15" s="59">
        <v>57253</v>
      </c>
      <c r="C15" s="59">
        <v>1973.6722118933528</v>
      </c>
      <c r="D15" s="18">
        <f>B15/B$15</f>
        <v>1</v>
      </c>
      <c r="E15" s="60">
        <v>56940</v>
      </c>
      <c r="F15" s="60">
        <v>1914.3225955935432</v>
      </c>
      <c r="G15" s="18">
        <f>E15/E$15</f>
        <v>1</v>
      </c>
      <c r="H15" s="16">
        <f t="shared" ref="H15:H21" si="4">B15-E15</f>
        <v>313</v>
      </c>
      <c r="I15" s="35">
        <f t="shared" ref="I15:I21" si="5">((SQRT((C15/1.645)^2+(F15/1.645)^2)))*1.645</f>
        <v>2749.5477809996319</v>
      </c>
    </row>
    <row r="16" spans="1:9" x14ac:dyDescent="0.3">
      <c r="A16" s="32" t="s">
        <v>17</v>
      </c>
      <c r="B16" s="59">
        <v>21442</v>
      </c>
      <c r="C16" s="59">
        <v>1156.0670395785878</v>
      </c>
      <c r="D16" s="18">
        <f>B16/B$15</f>
        <v>0.37451312594973191</v>
      </c>
      <c r="E16" s="60">
        <v>20497</v>
      </c>
      <c r="F16" s="60">
        <v>1109.4764531075004</v>
      </c>
      <c r="G16" s="18">
        <f>E16/E$15</f>
        <v>0.35997541271513872</v>
      </c>
      <c r="H16" s="16">
        <f t="shared" si="4"/>
        <v>945</v>
      </c>
      <c r="I16" s="35">
        <f t="shared" si="5"/>
        <v>1602.3198806730197</v>
      </c>
    </row>
    <row r="17" spans="1:9" x14ac:dyDescent="0.3">
      <c r="A17" s="32" t="s">
        <v>18</v>
      </c>
      <c r="B17" s="59">
        <v>11505</v>
      </c>
      <c r="C17" s="59">
        <v>959.21999562144242</v>
      </c>
      <c r="D17" s="18">
        <f t="shared" ref="D17:D21" si="6">B17/B$15</f>
        <v>0.20095016855011966</v>
      </c>
      <c r="E17" s="60">
        <v>11508</v>
      </c>
      <c r="F17" s="60">
        <v>931.97907701836323</v>
      </c>
      <c r="G17" s="18">
        <f t="shared" ref="G17:G21" si="7">E17/E$15</f>
        <v>0.20210748155953637</v>
      </c>
      <c r="H17" s="16">
        <f t="shared" si="4"/>
        <v>-3</v>
      </c>
      <c r="I17" s="35">
        <f t="shared" si="5"/>
        <v>1337.4184087263045</v>
      </c>
    </row>
    <row r="18" spans="1:9" x14ac:dyDescent="0.3">
      <c r="A18" s="32" t="s">
        <v>19</v>
      </c>
      <c r="B18" s="59">
        <v>14395</v>
      </c>
      <c r="C18" s="59">
        <v>1007.2809935663433</v>
      </c>
      <c r="D18" s="18">
        <f t="shared" si="6"/>
        <v>0.25142787277522577</v>
      </c>
      <c r="E18" s="60">
        <v>14739</v>
      </c>
      <c r="F18" s="60">
        <v>983.4012405930755</v>
      </c>
      <c r="G18" s="18">
        <f t="shared" si="7"/>
        <v>0.25885142255005267</v>
      </c>
      <c r="H18" s="16">
        <f t="shared" si="4"/>
        <v>-344</v>
      </c>
      <c r="I18" s="35">
        <f t="shared" si="5"/>
        <v>1407.7261807610173</v>
      </c>
    </row>
    <row r="19" spans="1:9" x14ac:dyDescent="0.3">
      <c r="A19" s="33" t="s">
        <v>20</v>
      </c>
      <c r="B19" s="59">
        <v>4768</v>
      </c>
      <c r="C19" s="59">
        <v>539.39781237969441</v>
      </c>
      <c r="D19" s="18">
        <f t="shared" si="6"/>
        <v>8.3279478804604123E-2</v>
      </c>
      <c r="E19" s="60">
        <v>4995</v>
      </c>
      <c r="F19" s="60">
        <v>545.8598721283696</v>
      </c>
      <c r="G19" s="18">
        <f t="shared" si="7"/>
        <v>8.7723919915700735E-2</v>
      </c>
      <c r="H19" s="16">
        <f t="shared" si="4"/>
        <v>-227</v>
      </c>
      <c r="I19" s="35">
        <f t="shared" si="5"/>
        <v>767.40667185006942</v>
      </c>
    </row>
    <row r="20" spans="1:9" x14ac:dyDescent="0.3">
      <c r="A20" s="33" t="s">
        <v>21</v>
      </c>
      <c r="B20" s="59">
        <v>4684</v>
      </c>
      <c r="C20" s="59">
        <v>552.72325805958269</v>
      </c>
      <c r="D20" s="18">
        <f t="shared" si="6"/>
        <v>8.1812306778684091E-2</v>
      </c>
      <c r="E20" s="60">
        <v>4814</v>
      </c>
      <c r="F20" s="60">
        <v>523.81103462985584</v>
      </c>
      <c r="G20" s="18">
        <f t="shared" si="7"/>
        <v>8.4545135230066737E-2</v>
      </c>
      <c r="H20" s="16">
        <f t="shared" si="4"/>
        <v>-130</v>
      </c>
      <c r="I20" s="35">
        <f t="shared" si="5"/>
        <v>761.499179251035</v>
      </c>
    </row>
    <row r="21" spans="1:9" x14ac:dyDescent="0.3">
      <c r="A21" s="33" t="s">
        <v>30</v>
      </c>
      <c r="B21" s="59">
        <v>459</v>
      </c>
      <c r="C21" s="59">
        <v>166.49324310613929</v>
      </c>
      <c r="D21" s="18">
        <f t="shared" si="6"/>
        <v>8.0170471416344986E-3</v>
      </c>
      <c r="E21" s="60">
        <v>387</v>
      </c>
      <c r="F21" s="60">
        <v>160.27788368954714</v>
      </c>
      <c r="G21" s="18">
        <f t="shared" si="7"/>
        <v>6.7966280295047414E-3</v>
      </c>
      <c r="H21" s="16">
        <f t="shared" si="4"/>
        <v>72</v>
      </c>
      <c r="I21" s="35">
        <f t="shared" si="5"/>
        <v>231.10387274989571</v>
      </c>
    </row>
    <row r="22" spans="1:9" x14ac:dyDescent="0.3">
      <c r="A22" s="21"/>
      <c r="B22" s="16"/>
      <c r="C22" s="17"/>
      <c r="D22" s="23"/>
      <c r="E22" s="16"/>
      <c r="F22" s="17"/>
      <c r="G22" s="23"/>
      <c r="H22" s="21"/>
      <c r="I22" s="23"/>
    </row>
    <row r="23" spans="1:9" x14ac:dyDescent="0.3">
      <c r="A23" s="12" t="s">
        <v>24</v>
      </c>
      <c r="B23" s="16"/>
      <c r="C23" s="17"/>
      <c r="D23" s="14"/>
      <c r="E23" s="16"/>
      <c r="F23" s="17"/>
      <c r="G23" s="14"/>
      <c r="H23" s="4"/>
      <c r="I23" s="14"/>
    </row>
    <row r="24" spans="1:9" x14ac:dyDescent="0.3">
      <c r="A24" s="31" t="s">
        <v>5</v>
      </c>
      <c r="B24" s="61">
        <v>68507</v>
      </c>
      <c r="C24" s="61">
        <v>2152.8864345338798</v>
      </c>
      <c r="D24" s="18">
        <f>B24/B$24</f>
        <v>1</v>
      </c>
      <c r="E24" s="62">
        <v>67999</v>
      </c>
      <c r="F24" s="62">
        <v>2057.966957946604</v>
      </c>
      <c r="G24" s="18">
        <f>E24/E$24</f>
        <v>1</v>
      </c>
      <c r="H24" s="16">
        <f t="shared" ref="H24:H30" si="8">B24-E24</f>
        <v>508</v>
      </c>
      <c r="I24" s="35">
        <f t="shared" ref="I24:I30" si="9">((SQRT((C24/1.645)^2+(F24/1.645)^2)))*1.645</f>
        <v>2978.2793690317235</v>
      </c>
    </row>
    <row r="25" spans="1:9" ht="28.8" x14ac:dyDescent="0.3">
      <c r="A25" s="32" t="s">
        <v>25</v>
      </c>
      <c r="B25" s="61">
        <v>32469</v>
      </c>
      <c r="C25" s="61">
        <v>1561.0570136929655</v>
      </c>
      <c r="D25" s="18">
        <f t="shared" ref="D25:D30" si="10">B25/B$24</f>
        <v>0.47395156699315399</v>
      </c>
      <c r="E25" s="62">
        <v>30490</v>
      </c>
      <c r="F25" s="62">
        <v>1429.3816845055767</v>
      </c>
      <c r="G25" s="18">
        <f t="shared" ref="G25:G30" si="11">E25/E$24</f>
        <v>0.4483889468962779</v>
      </c>
      <c r="H25" s="16">
        <f t="shared" si="8"/>
        <v>1979</v>
      </c>
      <c r="I25" s="35">
        <f t="shared" si="9"/>
        <v>2116.6083719006683</v>
      </c>
    </row>
    <row r="26" spans="1:9" ht="28.8" x14ac:dyDescent="0.3">
      <c r="A26" s="32" t="s">
        <v>26</v>
      </c>
      <c r="B26" s="61">
        <v>3844</v>
      </c>
      <c r="C26" s="61">
        <v>492.39922826909464</v>
      </c>
      <c r="D26" s="18">
        <f t="shared" si="10"/>
        <v>5.6111054344811478E-2</v>
      </c>
      <c r="E26" s="62">
        <v>4175</v>
      </c>
      <c r="F26" s="62">
        <v>504.78708382841972</v>
      </c>
      <c r="G26" s="18">
        <f t="shared" si="11"/>
        <v>6.1397961734731395E-2</v>
      </c>
      <c r="H26" s="16">
        <f t="shared" si="8"/>
        <v>-331</v>
      </c>
      <c r="I26" s="35">
        <f t="shared" si="9"/>
        <v>705.17161031907688</v>
      </c>
    </row>
    <row r="27" spans="1:9" ht="28.8" x14ac:dyDescent="0.3">
      <c r="A27" s="32" t="s">
        <v>27</v>
      </c>
      <c r="B27" s="61">
        <v>8366</v>
      </c>
      <c r="C27" s="61">
        <v>716.21225904057246</v>
      </c>
      <c r="D27" s="18">
        <f t="shared" si="10"/>
        <v>0.12211890755689199</v>
      </c>
      <c r="E27" s="62">
        <v>8504</v>
      </c>
      <c r="F27" s="62">
        <v>694.2895649511089</v>
      </c>
      <c r="G27" s="18">
        <f t="shared" si="11"/>
        <v>0.12506066265680377</v>
      </c>
      <c r="H27" s="16">
        <f t="shared" si="8"/>
        <v>-138</v>
      </c>
      <c r="I27" s="35">
        <f t="shared" si="9"/>
        <v>997.49586465308221</v>
      </c>
    </row>
    <row r="28" spans="1:9" ht="28.8" x14ac:dyDescent="0.3">
      <c r="A28" s="32" t="s">
        <v>28</v>
      </c>
      <c r="B28" s="61">
        <v>6819</v>
      </c>
      <c r="C28" s="61">
        <v>640.580205751005</v>
      </c>
      <c r="D28" s="18">
        <f t="shared" si="10"/>
        <v>9.9537273563285497E-2</v>
      </c>
      <c r="E28" s="62">
        <v>7949</v>
      </c>
      <c r="F28" s="62">
        <v>684.34055849408776</v>
      </c>
      <c r="G28" s="18">
        <f t="shared" si="11"/>
        <v>0.11689877792320476</v>
      </c>
      <c r="H28" s="16">
        <f t="shared" si="8"/>
        <v>-1130</v>
      </c>
      <c r="I28" s="35">
        <f t="shared" si="9"/>
        <v>937.37132450272873</v>
      </c>
    </row>
    <row r="29" spans="1:9" x14ac:dyDescent="0.3">
      <c r="A29" s="32" t="s">
        <v>22</v>
      </c>
      <c r="B29" s="61">
        <v>5754</v>
      </c>
      <c r="C29" s="61">
        <v>577.47380892989429</v>
      </c>
      <c r="D29" s="18">
        <f t="shared" si="10"/>
        <v>8.3991416935495639E-2</v>
      </c>
      <c r="E29" s="62">
        <v>6207</v>
      </c>
      <c r="F29" s="62">
        <v>586.24653517099784</v>
      </c>
      <c r="G29" s="18">
        <f t="shared" si="11"/>
        <v>9.1280754128737193E-2</v>
      </c>
      <c r="H29" s="16">
        <f t="shared" si="8"/>
        <v>-453</v>
      </c>
      <c r="I29" s="35">
        <f t="shared" si="9"/>
        <v>822.89792805669413</v>
      </c>
    </row>
    <row r="30" spans="1:9" x14ac:dyDescent="0.3">
      <c r="A30" s="37" t="s">
        <v>23</v>
      </c>
      <c r="B30" s="61">
        <v>11255</v>
      </c>
      <c r="C30" s="61">
        <v>835.93360980403224</v>
      </c>
      <c r="D30" s="27">
        <f t="shared" si="10"/>
        <v>0.1642897806063614</v>
      </c>
      <c r="E30" s="62">
        <v>10674</v>
      </c>
      <c r="F30" s="62">
        <v>802.02306699994608</v>
      </c>
      <c r="G30" s="27">
        <f t="shared" si="11"/>
        <v>0.156972896660245</v>
      </c>
      <c r="H30" s="25">
        <f t="shared" si="8"/>
        <v>581</v>
      </c>
      <c r="I30" s="35">
        <f t="shared" si="9"/>
        <v>1158.4584584697027</v>
      </c>
    </row>
    <row r="31" spans="1:9" x14ac:dyDescent="0.3">
      <c r="B31" s="38"/>
      <c r="C31" s="38"/>
      <c r="E31" s="38"/>
      <c r="F31" s="38"/>
      <c r="I31" s="38"/>
    </row>
    <row r="32" spans="1:9" x14ac:dyDescent="0.3">
      <c r="A32" s="7" t="s">
        <v>33</v>
      </c>
    </row>
    <row r="33" spans="1:9" ht="30" customHeight="1" x14ac:dyDescent="0.3">
      <c r="A33" s="46" t="s">
        <v>38</v>
      </c>
      <c r="B33" s="46"/>
      <c r="C33" s="46"/>
      <c r="D33" s="46"/>
      <c r="E33" s="46"/>
      <c r="F33" s="46"/>
      <c r="G33" s="46"/>
      <c r="H33" s="46"/>
      <c r="I33" s="46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B5:D5"/>
    <mergeCell ref="E5:G5"/>
    <mergeCell ref="H5:I5"/>
    <mergeCell ref="A2:I2"/>
    <mergeCell ref="B3:I3"/>
  </mergeCells>
  <pageMargins left="0.7" right="0.7" top="0.5" bottom="0.5" header="0.3" footer="0.3"/>
  <pageSetup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5" customWidth="1"/>
    <col min="3" max="4" width="10.6640625" style="5" customWidth="1"/>
    <col min="5" max="5" width="13.5546875" style="5" customWidth="1"/>
    <col min="6" max="7" width="10.6640625" style="5" customWidth="1"/>
    <col min="8" max="8" width="13.5546875" style="5" customWidth="1"/>
    <col min="9" max="9" width="10.6640625" style="5" customWidth="1"/>
    <col min="10" max="16384" width="8.88671875" style="5"/>
  </cols>
  <sheetData>
    <row r="2" spans="1:9" x14ac:dyDescent="0.3">
      <c r="A2" s="47"/>
      <c r="B2" s="47"/>
      <c r="C2" s="47"/>
      <c r="D2" s="47"/>
      <c r="E2" s="47"/>
      <c r="F2" s="47"/>
      <c r="G2" s="47"/>
      <c r="H2" s="47"/>
      <c r="I2" s="47"/>
    </row>
    <row r="3" spans="1:9" ht="15.6" x14ac:dyDescent="0.3">
      <c r="A3" s="2" t="str">
        <f>Intra!A3</f>
        <v>Baltimore Region</v>
      </c>
      <c r="B3" s="45" t="s">
        <v>10</v>
      </c>
      <c r="C3" s="45"/>
      <c r="D3" s="45"/>
      <c r="E3" s="45"/>
      <c r="F3" s="45"/>
      <c r="G3" s="45"/>
      <c r="H3" s="45"/>
      <c r="I3" s="4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/>
      <c r="B5" s="42" t="s">
        <v>0</v>
      </c>
      <c r="C5" s="43"/>
      <c r="D5" s="44"/>
      <c r="E5" s="42" t="s">
        <v>29</v>
      </c>
      <c r="F5" s="43"/>
      <c r="G5" s="44"/>
      <c r="H5" s="42" t="s">
        <v>1</v>
      </c>
      <c r="I5" s="44"/>
    </row>
    <row r="6" spans="1:9" x14ac:dyDescent="0.3">
      <c r="A6" s="30" t="s">
        <v>12</v>
      </c>
      <c r="B6" s="4" t="s">
        <v>2</v>
      </c>
      <c r="C6" s="13" t="s">
        <v>3</v>
      </c>
      <c r="D6" s="13" t="s">
        <v>4</v>
      </c>
      <c r="E6" s="4" t="s">
        <v>2</v>
      </c>
      <c r="F6" s="13" t="s">
        <v>3</v>
      </c>
      <c r="G6" s="13" t="s">
        <v>4</v>
      </c>
      <c r="H6" s="4" t="s">
        <v>2</v>
      </c>
      <c r="I6" s="14" t="s">
        <v>3</v>
      </c>
    </row>
    <row r="7" spans="1:9" x14ac:dyDescent="0.3">
      <c r="A7" s="30"/>
      <c r="B7" s="4"/>
      <c r="C7" s="13"/>
      <c r="D7" s="13"/>
      <c r="E7" s="4"/>
      <c r="F7" s="13"/>
      <c r="G7" s="13"/>
      <c r="H7" s="4"/>
      <c r="I7" s="14"/>
    </row>
    <row r="8" spans="1:9" x14ac:dyDescent="0.3">
      <c r="A8" s="31" t="s">
        <v>5</v>
      </c>
      <c r="B8" s="55">
        <v>47853</v>
      </c>
      <c r="C8" s="55">
        <v>1795.2879991800762</v>
      </c>
      <c r="D8" s="18">
        <f t="shared" ref="D8" si="0">B8/B$8</f>
        <v>1</v>
      </c>
      <c r="E8" s="56">
        <v>35415</v>
      </c>
      <c r="F8" s="56">
        <v>1490.0275165244432</v>
      </c>
      <c r="G8" s="18">
        <f t="shared" ref="G8" si="1">E8/E$8</f>
        <v>1</v>
      </c>
      <c r="H8" s="34">
        <f t="shared" ref="H8:H12" si="2">B8-E8</f>
        <v>12438</v>
      </c>
      <c r="I8" s="35">
        <f t="shared" ref="I8:I12" si="3">((SQRT((C8/1.645)^2+(F8/1.645)^2)))*1.645</f>
        <v>2333.0754381288234</v>
      </c>
    </row>
    <row r="9" spans="1:9" x14ac:dyDescent="0.3">
      <c r="A9" s="32" t="s">
        <v>13</v>
      </c>
      <c r="B9" s="55">
        <v>27640</v>
      </c>
      <c r="C9" s="55">
        <v>1425.8218682570416</v>
      </c>
      <c r="D9" s="18">
        <f>B9/B$8</f>
        <v>0.57760224019392725</v>
      </c>
      <c r="E9" s="56">
        <v>17741</v>
      </c>
      <c r="F9" s="56">
        <v>1082.1700420913526</v>
      </c>
      <c r="G9" s="18">
        <f>E9/E$8</f>
        <v>0.50094592686714667</v>
      </c>
      <c r="H9" s="34">
        <f t="shared" si="2"/>
        <v>9899</v>
      </c>
      <c r="I9" s="35">
        <f t="shared" si="3"/>
        <v>1789.9888267807705</v>
      </c>
    </row>
    <row r="10" spans="1:9" x14ac:dyDescent="0.3">
      <c r="A10" s="32" t="s">
        <v>14</v>
      </c>
      <c r="B10" s="55">
        <v>3368</v>
      </c>
      <c r="C10" s="55">
        <v>441.18363523594121</v>
      </c>
      <c r="D10" s="18">
        <f>B10/B$8</f>
        <v>7.0382212191503146E-2</v>
      </c>
      <c r="E10" s="56">
        <v>3211</v>
      </c>
      <c r="F10" s="56">
        <v>420.17972345176298</v>
      </c>
      <c r="G10" s="18">
        <f>E10/E$8</f>
        <v>9.0667796131582656E-2</v>
      </c>
      <c r="H10" s="34">
        <f t="shared" si="2"/>
        <v>157</v>
      </c>
      <c r="I10" s="35">
        <f t="shared" si="3"/>
        <v>609.25692445798279</v>
      </c>
    </row>
    <row r="11" spans="1:9" x14ac:dyDescent="0.3">
      <c r="A11" s="32" t="s">
        <v>15</v>
      </c>
      <c r="B11" s="55">
        <v>2733</v>
      </c>
      <c r="C11" s="55">
        <v>394.95695968041883</v>
      </c>
      <c r="D11" s="18">
        <f>B11/B$8</f>
        <v>5.7112406745658581E-2</v>
      </c>
      <c r="E11" s="56">
        <v>2456</v>
      </c>
      <c r="F11" s="56">
        <v>405.91255215871314</v>
      </c>
      <c r="G11" s="18">
        <f>E11/E$8</f>
        <v>6.9349145842157275E-2</v>
      </c>
      <c r="H11" s="34">
        <f t="shared" si="2"/>
        <v>277</v>
      </c>
      <c r="I11" s="35">
        <f t="shared" si="3"/>
        <v>566.35324665794928</v>
      </c>
    </row>
    <row r="12" spans="1:9" x14ac:dyDescent="0.3">
      <c r="A12" s="33" t="s">
        <v>16</v>
      </c>
      <c r="B12" s="55">
        <v>14112</v>
      </c>
      <c r="C12" s="55">
        <v>916.21886031668225</v>
      </c>
      <c r="D12" s="18">
        <f>B12/B$8</f>
        <v>0.29490314086891106</v>
      </c>
      <c r="E12" s="56">
        <v>12007</v>
      </c>
      <c r="F12" s="56">
        <v>841.29305239018811</v>
      </c>
      <c r="G12" s="18">
        <f>E12/E$8</f>
        <v>0.33903713115911338</v>
      </c>
      <c r="H12" s="34">
        <f t="shared" si="2"/>
        <v>2105</v>
      </c>
      <c r="I12" s="35">
        <f t="shared" si="3"/>
        <v>1243.8774055348058</v>
      </c>
    </row>
    <row r="13" spans="1:9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9" x14ac:dyDescent="0.3">
      <c r="A14" s="30" t="s">
        <v>39</v>
      </c>
      <c r="B14" s="36"/>
      <c r="C14" s="13"/>
      <c r="D14" s="14"/>
      <c r="E14" s="4"/>
      <c r="F14" s="13"/>
      <c r="G14" s="14"/>
      <c r="H14" s="4"/>
      <c r="I14" s="14"/>
    </row>
    <row r="15" spans="1:9" x14ac:dyDescent="0.3">
      <c r="A15" s="31" t="s">
        <v>5</v>
      </c>
      <c r="B15" s="57">
        <v>39749</v>
      </c>
      <c r="C15" s="57">
        <v>1591.8605466560191</v>
      </c>
      <c r="D15" s="18">
        <f>B15/B$15</f>
        <v>1</v>
      </c>
      <c r="E15" s="58">
        <v>29501</v>
      </c>
      <c r="F15" s="58">
        <v>1328.8615428252861</v>
      </c>
      <c r="G15" s="18">
        <f>E15/E$15</f>
        <v>1</v>
      </c>
      <c r="H15" s="16">
        <f t="shared" ref="H15:H21" si="4">B15-E15</f>
        <v>10248</v>
      </c>
      <c r="I15" s="22">
        <f t="shared" ref="I15:I21" si="5">((SQRT((C15/1.645)^2+(F15/1.645)^2)))*1.645</f>
        <v>2073.6183351812838</v>
      </c>
    </row>
    <row r="16" spans="1:9" x14ac:dyDescent="0.3">
      <c r="A16" s="32" t="s">
        <v>17</v>
      </c>
      <c r="B16" s="57">
        <v>18593</v>
      </c>
      <c r="C16" s="57">
        <v>1100.3431283013495</v>
      </c>
      <c r="D16" s="18">
        <f>B16/B$15</f>
        <v>0.46776019522503709</v>
      </c>
      <c r="E16" s="58">
        <v>11613</v>
      </c>
      <c r="F16" s="58">
        <v>851.40178529293678</v>
      </c>
      <c r="G16" s="18">
        <f>E16/E$15</f>
        <v>0.39364767296023861</v>
      </c>
      <c r="H16" s="16">
        <f t="shared" si="4"/>
        <v>6980</v>
      </c>
      <c r="I16" s="22">
        <f t="shared" si="5"/>
        <v>1391.2727985553372</v>
      </c>
    </row>
    <row r="17" spans="1:9" x14ac:dyDescent="0.3">
      <c r="A17" s="32" t="s">
        <v>18</v>
      </c>
      <c r="B17" s="57">
        <v>6532</v>
      </c>
      <c r="C17" s="57">
        <v>650.6842552267575</v>
      </c>
      <c r="D17" s="18">
        <f t="shared" ref="D17:D21" si="6">B17/B$15</f>
        <v>0.16433117814284637</v>
      </c>
      <c r="E17" s="58">
        <v>5816</v>
      </c>
      <c r="F17" s="58">
        <v>575.39812304177701</v>
      </c>
      <c r="G17" s="18">
        <f t="shared" ref="G17:G21" si="7">E17/E$15</f>
        <v>0.1971458594623911</v>
      </c>
      <c r="H17" s="16">
        <f t="shared" si="4"/>
        <v>716</v>
      </c>
      <c r="I17" s="22">
        <f t="shared" si="5"/>
        <v>868.60405248881966</v>
      </c>
    </row>
    <row r="18" spans="1:9" x14ac:dyDescent="0.3">
      <c r="A18" s="32" t="s">
        <v>19</v>
      </c>
      <c r="B18" s="57">
        <v>8891</v>
      </c>
      <c r="C18" s="57">
        <v>747.41621604029979</v>
      </c>
      <c r="D18" s="18">
        <f t="shared" si="6"/>
        <v>0.22367858310900904</v>
      </c>
      <c r="E18" s="58">
        <v>7179</v>
      </c>
      <c r="F18" s="58">
        <v>662.22881242060146</v>
      </c>
      <c r="G18" s="18">
        <f t="shared" si="7"/>
        <v>0.24334768312938546</v>
      </c>
      <c r="H18" s="16">
        <f t="shared" si="4"/>
        <v>1712</v>
      </c>
      <c r="I18" s="22">
        <f t="shared" si="5"/>
        <v>998.58800313242307</v>
      </c>
    </row>
    <row r="19" spans="1:9" x14ac:dyDescent="0.3">
      <c r="A19" s="33" t="s">
        <v>20</v>
      </c>
      <c r="B19" s="57">
        <v>1990</v>
      </c>
      <c r="C19" s="57">
        <v>365.97267657572473</v>
      </c>
      <c r="D19" s="18">
        <f t="shared" si="6"/>
        <v>5.0064152557297036E-2</v>
      </c>
      <c r="E19" s="58">
        <v>1579</v>
      </c>
      <c r="F19" s="58">
        <v>278.87990246699383</v>
      </c>
      <c r="G19" s="18">
        <f t="shared" si="7"/>
        <v>5.3523609369173927E-2</v>
      </c>
      <c r="H19" s="16">
        <f t="shared" si="4"/>
        <v>411</v>
      </c>
      <c r="I19" s="22">
        <f t="shared" si="5"/>
        <v>460.11954968247113</v>
      </c>
    </row>
    <row r="20" spans="1:9" x14ac:dyDescent="0.3">
      <c r="A20" s="33" t="s">
        <v>21</v>
      </c>
      <c r="B20" s="57">
        <v>2062</v>
      </c>
      <c r="C20" s="57">
        <v>347.17862837450122</v>
      </c>
      <c r="D20" s="18">
        <f t="shared" si="6"/>
        <v>5.187551888097814E-2</v>
      </c>
      <c r="E20" s="58">
        <v>1728</v>
      </c>
      <c r="F20" s="58">
        <v>296.15536463147174</v>
      </c>
      <c r="G20" s="18">
        <f t="shared" si="7"/>
        <v>5.8574285617436696E-2</v>
      </c>
      <c r="H20" s="16">
        <f t="shared" si="4"/>
        <v>334</v>
      </c>
      <c r="I20" s="22">
        <f t="shared" si="5"/>
        <v>456.33430727921382</v>
      </c>
    </row>
    <row r="21" spans="1:9" x14ac:dyDescent="0.3">
      <c r="A21" s="33" t="s">
        <v>30</v>
      </c>
      <c r="B21" s="57">
        <v>1681</v>
      </c>
      <c r="C21" s="57">
        <v>294.57596643310876</v>
      </c>
      <c r="D21" s="18">
        <f t="shared" si="6"/>
        <v>4.2290372084832321E-2</v>
      </c>
      <c r="E21" s="58">
        <v>1586</v>
      </c>
      <c r="F21" s="58">
        <v>325.38592471094995</v>
      </c>
      <c r="G21" s="18">
        <f t="shared" si="7"/>
        <v>5.3760889461374188E-2</v>
      </c>
      <c r="H21" s="16">
        <f t="shared" si="4"/>
        <v>95</v>
      </c>
      <c r="I21" s="22">
        <f t="shared" si="5"/>
        <v>438.92026610763833</v>
      </c>
    </row>
    <row r="22" spans="1:9" x14ac:dyDescent="0.3">
      <c r="A22" s="21"/>
      <c r="B22" s="16"/>
      <c r="C22" s="17"/>
      <c r="D22" s="23"/>
      <c r="E22" s="16"/>
      <c r="F22" s="17"/>
      <c r="G22" s="23"/>
      <c r="H22" s="21"/>
      <c r="I22" s="23"/>
    </row>
    <row r="23" spans="1:9" x14ac:dyDescent="0.3">
      <c r="A23" s="12" t="s">
        <v>24</v>
      </c>
      <c r="B23" s="16"/>
      <c r="C23" s="17"/>
      <c r="D23" s="14"/>
      <c r="E23" s="16"/>
      <c r="F23" s="17"/>
      <c r="G23" s="14"/>
      <c r="H23" s="4"/>
      <c r="I23" s="14"/>
    </row>
    <row r="24" spans="1:9" x14ac:dyDescent="0.3">
      <c r="A24" s="31" t="s">
        <v>5</v>
      </c>
      <c r="B24" s="63">
        <v>47853</v>
      </c>
      <c r="C24" s="63">
        <v>1756.817861931054</v>
      </c>
      <c r="D24" s="18">
        <f>B24/B$24</f>
        <v>1</v>
      </c>
      <c r="E24" s="64">
        <v>35415</v>
      </c>
      <c r="F24" s="64">
        <v>1459</v>
      </c>
      <c r="G24" s="18">
        <f>E24/E$24</f>
        <v>1</v>
      </c>
      <c r="H24" s="16">
        <f>B24-E24</f>
        <v>12438</v>
      </c>
      <c r="I24" s="22">
        <f t="shared" ref="I24:I30" si="8">((SQRT((C24/1.645)^2+(F24/1.645)^2)))*1.645</f>
        <v>2283.6571546534738</v>
      </c>
    </row>
    <row r="25" spans="1:9" ht="28.8" x14ac:dyDescent="0.3">
      <c r="A25" s="32" t="s">
        <v>25</v>
      </c>
      <c r="B25" s="63">
        <v>18877</v>
      </c>
      <c r="C25" s="63">
        <v>1185.8220777165518</v>
      </c>
      <c r="D25" s="18">
        <f t="shared" ref="D25:D30" si="9">B25/B$24</f>
        <v>0.39447892504127224</v>
      </c>
      <c r="E25" s="64">
        <v>12833</v>
      </c>
      <c r="F25" s="64">
        <v>916</v>
      </c>
      <c r="G25" s="18">
        <f t="shared" ref="G25:G30" si="10">E25/E$24</f>
        <v>0.36236058167443175</v>
      </c>
      <c r="H25" s="16">
        <f t="shared" ref="H25:H30" si="11">B25-E25</f>
        <v>6044</v>
      </c>
      <c r="I25" s="22">
        <f t="shared" si="8"/>
        <v>1498.4091564055527</v>
      </c>
    </row>
    <row r="26" spans="1:9" ht="28.8" x14ac:dyDescent="0.3">
      <c r="A26" s="32" t="s">
        <v>26</v>
      </c>
      <c r="B26" s="63">
        <v>2139</v>
      </c>
      <c r="C26" s="63">
        <v>358.3978236541065</v>
      </c>
      <c r="D26" s="18">
        <f t="shared" si="9"/>
        <v>4.4699391887655947E-2</v>
      </c>
      <c r="E26" s="64">
        <v>1517</v>
      </c>
      <c r="F26" s="64">
        <v>286</v>
      </c>
      <c r="G26" s="18">
        <f t="shared" si="10"/>
        <v>4.2834956939150078E-2</v>
      </c>
      <c r="H26" s="16">
        <f t="shared" si="11"/>
        <v>622</v>
      </c>
      <c r="I26" s="22">
        <f t="shared" si="8"/>
        <v>458.52480848913729</v>
      </c>
    </row>
    <row r="27" spans="1:9" ht="28.8" x14ac:dyDescent="0.3">
      <c r="A27" s="32" t="s">
        <v>27</v>
      </c>
      <c r="B27" s="63">
        <v>8728</v>
      </c>
      <c r="C27" s="63">
        <v>690.98046282076621</v>
      </c>
      <c r="D27" s="18">
        <f t="shared" si="9"/>
        <v>0.18239190855327775</v>
      </c>
      <c r="E27" s="64">
        <v>7194</v>
      </c>
      <c r="F27" s="64">
        <v>651</v>
      </c>
      <c r="G27" s="18">
        <f t="shared" si="10"/>
        <v>0.20313426514188904</v>
      </c>
      <c r="H27" s="16">
        <f t="shared" si="11"/>
        <v>1534</v>
      </c>
      <c r="I27" s="22">
        <f t="shared" si="8"/>
        <v>949.34451070198963</v>
      </c>
    </row>
    <row r="28" spans="1:9" ht="28.8" x14ac:dyDescent="0.3">
      <c r="A28" s="32" t="s">
        <v>28</v>
      </c>
      <c r="B28" s="63">
        <v>6665</v>
      </c>
      <c r="C28" s="63">
        <v>605.86302082236386</v>
      </c>
      <c r="D28" s="18">
        <f t="shared" si="9"/>
        <v>0.13928071385284099</v>
      </c>
      <c r="E28" s="64">
        <v>5989</v>
      </c>
      <c r="F28" s="64">
        <v>542</v>
      </c>
      <c r="G28" s="18">
        <f t="shared" si="10"/>
        <v>0.16910913454750812</v>
      </c>
      <c r="H28" s="16">
        <f t="shared" si="11"/>
        <v>676</v>
      </c>
      <c r="I28" s="22">
        <f t="shared" si="8"/>
        <v>812.91696992989398</v>
      </c>
    </row>
    <row r="29" spans="1:9" x14ac:dyDescent="0.3">
      <c r="A29" s="32" t="s">
        <v>22</v>
      </c>
      <c r="B29" s="63">
        <v>3815</v>
      </c>
      <c r="C29" s="63">
        <v>439.92613016278079</v>
      </c>
      <c r="D29" s="18">
        <f t="shared" si="9"/>
        <v>7.972331933212129E-2</v>
      </c>
      <c r="E29" s="64">
        <v>3171</v>
      </c>
      <c r="F29" s="64">
        <v>442</v>
      </c>
      <c r="G29" s="18">
        <f t="shared" si="10"/>
        <v>8.9538331215586617E-2</v>
      </c>
      <c r="H29" s="16">
        <f t="shared" si="11"/>
        <v>644</v>
      </c>
      <c r="I29" s="22">
        <f t="shared" si="8"/>
        <v>623.61767133396722</v>
      </c>
    </row>
    <row r="30" spans="1:9" x14ac:dyDescent="0.3">
      <c r="A30" s="37" t="s">
        <v>23</v>
      </c>
      <c r="B30" s="63">
        <v>7629</v>
      </c>
      <c r="C30" s="63">
        <v>716.74751481954934</v>
      </c>
      <c r="D30" s="18">
        <f t="shared" si="9"/>
        <v>0.1594257413328318</v>
      </c>
      <c r="E30" s="64">
        <v>4711</v>
      </c>
      <c r="F30" s="64">
        <v>544</v>
      </c>
      <c r="G30" s="27">
        <f t="shared" si="10"/>
        <v>0.13302273048143443</v>
      </c>
      <c r="H30" s="25">
        <f t="shared" si="11"/>
        <v>2918</v>
      </c>
      <c r="I30" s="28">
        <f t="shared" si="8"/>
        <v>899.81275830030336</v>
      </c>
    </row>
    <row r="31" spans="1:9" x14ac:dyDescent="0.3">
      <c r="B31" s="38"/>
      <c r="C31" s="38"/>
      <c r="D31" s="38"/>
      <c r="E31" s="38"/>
      <c r="F31" s="38"/>
    </row>
    <row r="32" spans="1:9" x14ac:dyDescent="0.3">
      <c r="A32" s="7" t="s">
        <v>34</v>
      </c>
    </row>
    <row r="33" spans="1:9" ht="28.2" customHeight="1" x14ac:dyDescent="0.3">
      <c r="A33" s="46" t="s">
        <v>38</v>
      </c>
      <c r="B33" s="46"/>
      <c r="C33" s="46"/>
      <c r="D33" s="46"/>
      <c r="E33" s="46"/>
      <c r="F33" s="46"/>
      <c r="G33" s="46"/>
      <c r="H33" s="46"/>
      <c r="I33" s="46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A2:I2"/>
    <mergeCell ref="B5:D5"/>
    <mergeCell ref="E5:G5"/>
    <mergeCell ref="H5:I5"/>
    <mergeCell ref="B3:I3"/>
  </mergeCells>
  <pageMargins left="0.7" right="0.7" top="0.5" bottom="0.5" header="0.3" footer="0.3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5" customWidth="1"/>
    <col min="3" max="4" width="10.6640625" style="5" customWidth="1"/>
    <col min="5" max="5" width="13.5546875" style="5" customWidth="1"/>
    <col min="6" max="7" width="10.6640625" style="5" customWidth="1"/>
    <col min="8" max="8" width="13.5546875" style="5" customWidth="1"/>
    <col min="9" max="9" width="10.6640625" style="5" customWidth="1"/>
    <col min="10" max="16384" width="8.88671875" style="5"/>
  </cols>
  <sheetData>
    <row r="2" spans="1:9" x14ac:dyDescent="0.3">
      <c r="A2" s="47"/>
      <c r="B2" s="47"/>
      <c r="C2" s="47"/>
      <c r="D2" s="47"/>
      <c r="E2" s="47"/>
      <c r="F2" s="47"/>
      <c r="G2" s="47"/>
      <c r="H2" s="47"/>
      <c r="I2" s="47"/>
    </row>
    <row r="3" spans="1:9" ht="15.6" x14ac:dyDescent="0.3">
      <c r="A3" s="2" t="str">
        <f>Intra!A3</f>
        <v>Baltimore Region</v>
      </c>
      <c r="B3" s="45" t="s">
        <v>7</v>
      </c>
      <c r="C3" s="45"/>
      <c r="D3" s="45"/>
      <c r="E3" s="45"/>
      <c r="F3" s="45"/>
      <c r="G3" s="45"/>
      <c r="H3" s="45"/>
      <c r="I3" s="4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/>
      <c r="B5" s="42" t="s">
        <v>0</v>
      </c>
      <c r="C5" s="43"/>
      <c r="D5" s="44"/>
      <c r="E5" s="42" t="s">
        <v>29</v>
      </c>
      <c r="F5" s="43"/>
      <c r="G5" s="44"/>
      <c r="H5" s="42" t="s">
        <v>1</v>
      </c>
      <c r="I5" s="44"/>
    </row>
    <row r="6" spans="1:9" x14ac:dyDescent="0.3">
      <c r="A6" s="30" t="s">
        <v>12</v>
      </c>
      <c r="B6" s="4" t="s">
        <v>2</v>
      </c>
      <c r="C6" s="13" t="s">
        <v>3</v>
      </c>
      <c r="D6" s="13" t="s">
        <v>4</v>
      </c>
      <c r="E6" s="4" t="s">
        <v>2</v>
      </c>
      <c r="F6" s="13" t="s">
        <v>3</v>
      </c>
      <c r="G6" s="13" t="s">
        <v>4</v>
      </c>
      <c r="H6" s="4" t="s">
        <v>2</v>
      </c>
      <c r="I6" s="14" t="s">
        <v>3</v>
      </c>
    </row>
    <row r="7" spans="1:9" x14ac:dyDescent="0.3">
      <c r="A7" s="30"/>
      <c r="B7" s="4"/>
      <c r="C7" s="13"/>
      <c r="D7" s="13"/>
      <c r="E7" s="4"/>
      <c r="F7" s="13"/>
      <c r="G7" s="13"/>
      <c r="H7" s="4"/>
      <c r="I7" s="14"/>
    </row>
    <row r="8" spans="1:9" x14ac:dyDescent="0.3">
      <c r="A8" s="31" t="s">
        <v>5</v>
      </c>
      <c r="B8" s="41">
        <v>12546</v>
      </c>
      <c r="C8" s="41">
        <v>964</v>
      </c>
      <c r="D8" s="18">
        <f>B8/B$8</f>
        <v>1</v>
      </c>
      <c r="E8" s="41">
        <v>0</v>
      </c>
      <c r="F8" s="41">
        <v>0</v>
      </c>
      <c r="G8" s="18">
        <v>0</v>
      </c>
      <c r="H8" s="49">
        <f t="shared" ref="H8:H12" si="0">B8-E8</f>
        <v>12546</v>
      </c>
      <c r="I8" s="50">
        <f t="shared" ref="I8:I12" si="1">((SQRT((C8/1.645)^2+(F8/1.645)^2)))*1.645</f>
        <v>964</v>
      </c>
    </row>
    <row r="9" spans="1:9" x14ac:dyDescent="0.3">
      <c r="A9" s="32" t="s">
        <v>13</v>
      </c>
      <c r="B9" s="41">
        <v>5904</v>
      </c>
      <c r="C9" s="41">
        <v>672</v>
      </c>
      <c r="D9" s="18">
        <f>B9/B$8</f>
        <v>0.47058823529411764</v>
      </c>
      <c r="E9" s="41">
        <v>0</v>
      </c>
      <c r="F9" s="41">
        <v>0</v>
      </c>
      <c r="G9" s="18">
        <v>0</v>
      </c>
      <c r="H9" s="49">
        <f t="shared" si="0"/>
        <v>5904</v>
      </c>
      <c r="I9" s="50">
        <f t="shared" si="1"/>
        <v>672</v>
      </c>
    </row>
    <row r="10" spans="1:9" x14ac:dyDescent="0.3">
      <c r="A10" s="32" t="s">
        <v>14</v>
      </c>
      <c r="B10" s="41">
        <v>819</v>
      </c>
      <c r="C10" s="41">
        <v>227</v>
      </c>
      <c r="D10" s="18">
        <f>B10/B$8</f>
        <v>6.5279770444763269E-2</v>
      </c>
      <c r="E10" s="41">
        <v>0</v>
      </c>
      <c r="F10" s="41">
        <v>0</v>
      </c>
      <c r="G10" s="18">
        <v>0</v>
      </c>
      <c r="H10" s="49">
        <f t="shared" si="0"/>
        <v>819</v>
      </c>
      <c r="I10" s="50">
        <f>((SQRT((C10/1.645)^2+(F10/1.645)^2)))*1.645</f>
        <v>227.00000000000003</v>
      </c>
    </row>
    <row r="11" spans="1:9" x14ac:dyDescent="0.3">
      <c r="A11" s="32" t="s">
        <v>15</v>
      </c>
      <c r="B11" s="41">
        <v>543</v>
      </c>
      <c r="C11" s="41">
        <v>169</v>
      </c>
      <c r="D11" s="18">
        <f>B11/B$8</f>
        <v>4.3280726924916309E-2</v>
      </c>
      <c r="E11" s="41">
        <v>0</v>
      </c>
      <c r="F11" s="41">
        <v>0</v>
      </c>
      <c r="G11" s="18">
        <v>0</v>
      </c>
      <c r="H11" s="49">
        <f t="shared" si="0"/>
        <v>543</v>
      </c>
      <c r="I11" s="50">
        <f>((SQRT((C11/1.645)^2+(F11/1.645)^2)))*1.645</f>
        <v>169</v>
      </c>
    </row>
    <row r="12" spans="1:9" x14ac:dyDescent="0.3">
      <c r="A12" s="33" t="s">
        <v>16</v>
      </c>
      <c r="B12" s="41">
        <v>5280</v>
      </c>
      <c r="C12" s="41">
        <v>630</v>
      </c>
      <c r="D12" s="18">
        <f>B12/B$8</f>
        <v>0.42085126733620276</v>
      </c>
      <c r="E12" s="41">
        <v>0</v>
      </c>
      <c r="F12" s="41">
        <v>0</v>
      </c>
      <c r="G12" s="18">
        <v>0</v>
      </c>
      <c r="H12" s="49">
        <f t="shared" si="0"/>
        <v>5280</v>
      </c>
      <c r="I12" s="50">
        <f t="shared" si="1"/>
        <v>630</v>
      </c>
    </row>
    <row r="13" spans="1:9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9" x14ac:dyDescent="0.3">
      <c r="A14" s="30" t="s">
        <v>39</v>
      </c>
      <c r="B14" s="36"/>
      <c r="C14" s="13"/>
      <c r="D14" s="14"/>
      <c r="E14" s="4"/>
      <c r="F14" s="13"/>
      <c r="G14" s="14"/>
      <c r="H14" s="4"/>
      <c r="I14" s="14"/>
    </row>
    <row r="15" spans="1:9" x14ac:dyDescent="0.3">
      <c r="A15" s="31" t="s">
        <v>5</v>
      </c>
      <c r="B15" s="52">
        <v>8344</v>
      </c>
      <c r="C15" s="52">
        <v>738.80917698685892</v>
      </c>
      <c r="D15" s="18">
        <f>IF(B15=0,0,B15/B$15)</f>
        <v>1</v>
      </c>
      <c r="E15" s="40">
        <v>0</v>
      </c>
      <c r="F15" s="40">
        <v>0</v>
      </c>
      <c r="G15" s="18">
        <v>0</v>
      </c>
      <c r="H15" s="16">
        <f t="shared" ref="H15:H21" si="2">B15-E15</f>
        <v>8344</v>
      </c>
      <c r="I15" s="22">
        <f t="shared" ref="I15:I21" si="3">((SQRT((C15/1.645)^2+(F15/1.645)^2)))*1.645</f>
        <v>738.80917698685892</v>
      </c>
    </row>
    <row r="16" spans="1:9" x14ac:dyDescent="0.3">
      <c r="A16" s="32" t="s">
        <v>17</v>
      </c>
      <c r="B16" s="52">
        <v>3795</v>
      </c>
      <c r="C16" s="52">
        <v>510.89431392412268</v>
      </c>
      <c r="D16" s="18">
        <f t="shared" ref="D16:D21" si="4">IF(B16=0,0,B16/B$15)</f>
        <v>0.45481783317353786</v>
      </c>
      <c r="E16" s="40">
        <v>0</v>
      </c>
      <c r="F16" s="40">
        <v>0</v>
      </c>
      <c r="G16" s="18">
        <v>0</v>
      </c>
      <c r="H16" s="16">
        <f t="shared" si="2"/>
        <v>3795</v>
      </c>
      <c r="I16" s="22">
        <f t="shared" si="3"/>
        <v>510.89431392412268</v>
      </c>
    </row>
    <row r="17" spans="1:9" x14ac:dyDescent="0.3">
      <c r="A17" s="32" t="s">
        <v>18</v>
      </c>
      <c r="B17" s="52">
        <v>1656</v>
      </c>
      <c r="C17" s="52">
        <v>349.3722942650146</v>
      </c>
      <c r="D17" s="18">
        <f t="shared" si="4"/>
        <v>0.19846596356663471</v>
      </c>
      <c r="E17" s="40">
        <v>0</v>
      </c>
      <c r="F17" s="40">
        <v>0</v>
      </c>
      <c r="G17" s="18">
        <v>0</v>
      </c>
      <c r="H17" s="16">
        <f t="shared" si="2"/>
        <v>1656</v>
      </c>
      <c r="I17" s="22">
        <f t="shared" si="3"/>
        <v>349.3722942650146</v>
      </c>
    </row>
    <row r="18" spans="1:9" x14ac:dyDescent="0.3">
      <c r="A18" s="32" t="s">
        <v>19</v>
      </c>
      <c r="B18" s="52">
        <v>1587</v>
      </c>
      <c r="C18" s="52">
        <v>301.01162768238709</v>
      </c>
      <c r="D18" s="18">
        <f t="shared" si="4"/>
        <v>0.19019654841802494</v>
      </c>
      <c r="E18" s="40">
        <v>0</v>
      </c>
      <c r="F18" s="40">
        <v>0</v>
      </c>
      <c r="G18" s="18">
        <v>0</v>
      </c>
      <c r="H18" s="16">
        <f t="shared" si="2"/>
        <v>1587</v>
      </c>
      <c r="I18" s="22">
        <f t="shared" si="3"/>
        <v>301.01162768238709</v>
      </c>
    </row>
    <row r="19" spans="1:9" x14ac:dyDescent="0.3">
      <c r="A19" s="33" t="s">
        <v>20</v>
      </c>
      <c r="B19" s="52">
        <v>442</v>
      </c>
      <c r="C19" s="52">
        <v>147.37367471838382</v>
      </c>
      <c r="D19" s="18">
        <f t="shared" si="4"/>
        <v>5.2972195589645256E-2</v>
      </c>
      <c r="E19" s="40">
        <v>0</v>
      </c>
      <c r="F19" s="40">
        <v>0</v>
      </c>
      <c r="G19" s="18">
        <v>0</v>
      </c>
      <c r="H19" s="16">
        <f t="shared" si="2"/>
        <v>442</v>
      </c>
      <c r="I19" s="22">
        <f t="shared" si="3"/>
        <v>147.37367471838382</v>
      </c>
    </row>
    <row r="20" spans="1:9" x14ac:dyDescent="0.3">
      <c r="A20" s="33" t="s">
        <v>21</v>
      </c>
      <c r="B20" s="52">
        <v>533</v>
      </c>
      <c r="C20" s="52">
        <v>178.1600404131072</v>
      </c>
      <c r="D20" s="18">
        <f t="shared" si="4"/>
        <v>6.3878235858101637E-2</v>
      </c>
      <c r="E20" s="40">
        <v>0</v>
      </c>
      <c r="F20" s="40">
        <v>0</v>
      </c>
      <c r="G20" s="18">
        <v>0</v>
      </c>
      <c r="H20" s="16">
        <f t="shared" si="2"/>
        <v>533</v>
      </c>
      <c r="I20" s="22">
        <f t="shared" si="3"/>
        <v>178.1600404131072</v>
      </c>
    </row>
    <row r="21" spans="1:9" x14ac:dyDescent="0.3">
      <c r="A21" s="33" t="s">
        <v>30</v>
      </c>
      <c r="B21" s="52">
        <v>331</v>
      </c>
      <c r="C21" s="52">
        <v>136.7369737854396</v>
      </c>
      <c r="D21" s="18">
        <f t="shared" si="4"/>
        <v>3.9669223394055611E-2</v>
      </c>
      <c r="E21" s="40">
        <v>0</v>
      </c>
      <c r="F21" s="40">
        <v>0</v>
      </c>
      <c r="G21" s="18">
        <v>0</v>
      </c>
      <c r="H21" s="16">
        <f t="shared" si="2"/>
        <v>331</v>
      </c>
      <c r="I21" s="22">
        <f t="shared" si="3"/>
        <v>136.7369737854396</v>
      </c>
    </row>
    <row r="22" spans="1:9" x14ac:dyDescent="0.3">
      <c r="A22" s="21"/>
      <c r="B22" s="16"/>
      <c r="C22" s="17"/>
      <c r="D22" s="23"/>
      <c r="E22" s="16"/>
      <c r="F22" s="17"/>
      <c r="G22" s="23"/>
      <c r="H22" s="21"/>
      <c r="I22" s="23"/>
    </row>
    <row r="23" spans="1:9" x14ac:dyDescent="0.3">
      <c r="A23" s="12" t="s">
        <v>24</v>
      </c>
      <c r="B23" s="16"/>
      <c r="C23" s="17"/>
      <c r="D23" s="14"/>
      <c r="E23" s="16"/>
      <c r="F23" s="17"/>
      <c r="G23" s="14"/>
      <c r="H23" s="4"/>
      <c r="I23" s="14"/>
    </row>
    <row r="24" spans="1:9" x14ac:dyDescent="0.3">
      <c r="A24" s="31" t="s">
        <v>5</v>
      </c>
      <c r="B24" s="51">
        <v>12546</v>
      </c>
      <c r="C24" s="51">
        <v>943.72188699849494</v>
      </c>
      <c r="D24" s="18">
        <f>IF(B24=0,0,B24/B$24)</f>
        <v>1</v>
      </c>
      <c r="E24" s="40">
        <v>0</v>
      </c>
      <c r="F24" s="40">
        <v>0</v>
      </c>
      <c r="G24" s="18">
        <v>0</v>
      </c>
      <c r="H24" s="16">
        <f t="shared" ref="H24:H30" si="5">B24-E24</f>
        <v>12546</v>
      </c>
      <c r="I24" s="22">
        <f t="shared" ref="I24:I30" si="6">((SQRT((C24/1.645)^2+(F24/1.645)^2)))*1.645</f>
        <v>943.72188699849494</v>
      </c>
    </row>
    <row r="25" spans="1:9" ht="28.8" x14ac:dyDescent="0.3">
      <c r="A25" s="32" t="s">
        <v>25</v>
      </c>
      <c r="B25" s="51">
        <v>3524</v>
      </c>
      <c r="C25" s="51">
        <v>470.84923276989628</v>
      </c>
      <c r="D25" s="18">
        <f t="shared" ref="D25:D30" si="7">IF(B25=0,0,B25/B$24)</f>
        <v>0.28088633827514747</v>
      </c>
      <c r="E25" s="40">
        <v>0</v>
      </c>
      <c r="F25" s="40">
        <v>0</v>
      </c>
      <c r="G25" s="18">
        <v>0</v>
      </c>
      <c r="H25" s="16">
        <f t="shared" si="5"/>
        <v>3524</v>
      </c>
      <c r="I25" s="22">
        <f t="shared" si="6"/>
        <v>470.84923276989628</v>
      </c>
    </row>
    <row r="26" spans="1:9" ht="28.8" x14ac:dyDescent="0.3">
      <c r="A26" s="32" t="s">
        <v>26</v>
      </c>
      <c r="B26" s="51">
        <v>439</v>
      </c>
      <c r="C26" s="51">
        <v>168.07438829280326</v>
      </c>
      <c r="D26" s="18">
        <f t="shared" si="7"/>
        <v>3.4991232265263829E-2</v>
      </c>
      <c r="E26" s="40">
        <v>0</v>
      </c>
      <c r="F26" s="40">
        <v>0</v>
      </c>
      <c r="G26" s="18">
        <v>0</v>
      </c>
      <c r="H26" s="16">
        <f t="shared" si="5"/>
        <v>439</v>
      </c>
      <c r="I26" s="22">
        <f t="shared" si="6"/>
        <v>168.07438829280326</v>
      </c>
    </row>
    <row r="27" spans="1:9" ht="28.8" x14ac:dyDescent="0.3">
      <c r="A27" s="32" t="s">
        <v>27</v>
      </c>
      <c r="B27" s="51">
        <v>2442</v>
      </c>
      <c r="C27" s="51">
        <v>414.18111980147046</v>
      </c>
      <c r="D27" s="18">
        <f t="shared" si="7"/>
        <v>0.19464371114299378</v>
      </c>
      <c r="E27" s="40">
        <v>0</v>
      </c>
      <c r="F27" s="40">
        <v>0</v>
      </c>
      <c r="G27" s="18">
        <v>0</v>
      </c>
      <c r="H27" s="16">
        <f t="shared" si="5"/>
        <v>2442</v>
      </c>
      <c r="I27" s="22">
        <f t="shared" si="6"/>
        <v>414.18111980147046</v>
      </c>
    </row>
    <row r="28" spans="1:9" ht="28.8" x14ac:dyDescent="0.3">
      <c r="A28" s="32" t="s">
        <v>28</v>
      </c>
      <c r="B28" s="51">
        <v>1100</v>
      </c>
      <c r="C28" s="51">
        <v>277.61123896557217</v>
      </c>
      <c r="D28" s="18">
        <f t="shared" si="7"/>
        <v>8.7677347361708916E-2</v>
      </c>
      <c r="E28" s="40">
        <v>0</v>
      </c>
      <c r="F28" s="40">
        <v>0</v>
      </c>
      <c r="G28" s="18">
        <v>0</v>
      </c>
      <c r="H28" s="16">
        <f t="shared" si="5"/>
        <v>1100</v>
      </c>
      <c r="I28" s="22">
        <f t="shared" si="6"/>
        <v>277.61123896557217</v>
      </c>
    </row>
    <row r="29" spans="1:9" x14ac:dyDescent="0.3">
      <c r="A29" s="32" t="s">
        <v>22</v>
      </c>
      <c r="B29" s="51">
        <v>911</v>
      </c>
      <c r="C29" s="51">
        <v>234.78713763747788</v>
      </c>
      <c r="D29" s="18">
        <f t="shared" si="7"/>
        <v>7.261278495137892E-2</v>
      </c>
      <c r="E29" s="40">
        <v>0</v>
      </c>
      <c r="F29" s="40">
        <v>0</v>
      </c>
      <c r="G29" s="18">
        <v>0</v>
      </c>
      <c r="H29" s="16">
        <f t="shared" si="5"/>
        <v>911</v>
      </c>
      <c r="I29" s="22">
        <f t="shared" si="6"/>
        <v>234.78713763747788</v>
      </c>
    </row>
    <row r="30" spans="1:9" x14ac:dyDescent="0.3">
      <c r="A30" s="37" t="s">
        <v>23</v>
      </c>
      <c r="B30" s="51">
        <v>4130</v>
      </c>
      <c r="C30" s="51">
        <v>580.45154836558072</v>
      </c>
      <c r="D30" s="18">
        <f t="shared" si="7"/>
        <v>0.32918858600350709</v>
      </c>
      <c r="E30" s="40">
        <v>0</v>
      </c>
      <c r="F30" s="40">
        <v>0</v>
      </c>
      <c r="G30" s="27">
        <v>0</v>
      </c>
      <c r="H30" s="25">
        <f t="shared" si="5"/>
        <v>4130</v>
      </c>
      <c r="I30" s="28">
        <f t="shared" si="6"/>
        <v>580.45154836558072</v>
      </c>
    </row>
    <row r="31" spans="1:9" x14ac:dyDescent="0.3">
      <c r="A31" s="39"/>
      <c r="B31" s="38"/>
      <c r="C31" s="38"/>
      <c r="D31" s="38"/>
      <c r="E31" s="38"/>
      <c r="F31" s="38"/>
      <c r="G31" s="39"/>
      <c r="H31" s="39"/>
      <c r="I31" s="39"/>
    </row>
    <row r="32" spans="1:9" x14ac:dyDescent="0.3">
      <c r="A32" s="7" t="s">
        <v>35</v>
      </c>
    </row>
    <row r="33" spans="1:9" ht="28.8" customHeight="1" x14ac:dyDescent="0.3">
      <c r="A33" s="46" t="s">
        <v>38</v>
      </c>
      <c r="B33" s="46"/>
      <c r="C33" s="46"/>
      <c r="D33" s="46"/>
      <c r="E33" s="46"/>
      <c r="F33" s="46"/>
      <c r="G33" s="46"/>
      <c r="H33" s="46"/>
      <c r="I33" s="46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A2:I2"/>
    <mergeCell ref="B5:D5"/>
    <mergeCell ref="E5:G5"/>
    <mergeCell ref="H5:I5"/>
    <mergeCell ref="B3:I3"/>
  </mergeCells>
  <pageMargins left="0.7" right="0.7" top="0.5" bottom="0.5" header="0.3" footer="0.3"/>
  <pageSetup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B6FD507-5547-473C-8596-5F60AECEC382}"/>
</file>

<file path=customXml/itemProps2.xml><?xml version="1.0" encoding="utf-8"?>
<ds:datastoreItem xmlns:ds="http://schemas.openxmlformats.org/officeDocument/2006/customXml" ds:itemID="{B9CCBA7D-BA6E-4099-9DD2-8C6FC7D8EAC0}"/>
</file>

<file path=customXml/itemProps3.xml><?xml version="1.0" encoding="utf-8"?>
<ds:datastoreItem xmlns:ds="http://schemas.openxmlformats.org/officeDocument/2006/customXml" ds:itemID="{44F420DB-41DA-4405-A886-4D77468B27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</cp:lastModifiedBy>
  <cp:lastPrinted>2014-10-14T20:02:41Z</cp:lastPrinted>
  <dcterms:created xsi:type="dcterms:W3CDTF">2013-04-04T21:18:01Z</dcterms:created>
  <dcterms:modified xsi:type="dcterms:W3CDTF">2014-10-15T15:14:12Z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