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<sst xmlns="http://schemas.openxmlformats.org/spreadsheetml/2006/main" count="157" uniqueCount="41">
  <si>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</si>
  <si>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</si>
  <si>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</si>
  <si>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</si>
  <si>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</si>
  <si>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</si>
  <si>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</si>
  <si>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</si>
  <si>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</si>
  <si>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</si>
  <si>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</si>
  <si>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</si>
  <si>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</si>
  <si>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</si>
  <si>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</si>
  <si>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</si>
  <si>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</si>
  <si>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</si>
  <si>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</si>
  <si>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</si>
  <si>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</si>
  <si>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</si>
  <si>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</si>
  <si>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</si>
  <si>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</si>
  <si>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</si>
  <si>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</si>
  <si>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</si>
  <si>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</si>
  <si>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</si>
  <si>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</si>
  <si>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</si>
  <si>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</si>
  <si>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</si>
  <si>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</si>
  <si>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</si>
  <si>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</si>
  <si>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</si>
  <si>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</si>
  <si>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Kent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</si>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</sst>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0" fontId="6" fillId="0" borderId="0" xfId="9" applyFont="1" applyFill="1" applyBorder="1" applyAlignment="1">
      <alignment horizontal="left" wrapText="1"/>
    </xf>
    <xf numFmtId="0" fontId="9" fillId="0" borderId="0" xfId="5" applyFont="1" applyAlignment="1">
      <alignment horizontal="center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39</v>
      </c>
      <c r="B3" s="14" t="s">
        <v>8</v>
      </c>
      <c r="C3" s="14"/>
      <c r="D3" s="14"/>
      <c r="E3" s="14"/>
      <c r="F3" s="14"/>
      <c r="G3" s="14"/>
      <c r="H3" s="14"/>
      <c r="I3" s="1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  <c r="K5" s="6"/>
    </row>
    <row r="6" spans="1:11" x14ac:dyDescent="0.3">
      <c r="A6" s="17" t="s">
        <v>12</v>
      </c>
      <c r="B6" s="4" t="s">
        <v>2</v>
      </c>
      <c r="C6" s="18" t="s">
        <v>3</v>
      </c>
      <c r="D6" s="19" t="s">
        <v>4</v>
      </c>
      <c r="E6" s="4" t="s">
        <v>2</v>
      </c>
      <c r="F6" s="18" t="s">
        <v>3</v>
      </c>
      <c r="G6" s="19" t="s">
        <v>4</v>
      </c>
      <c r="H6" s="4" t="s">
        <v>2</v>
      </c>
      <c r="I6" s="19" t="s">
        <v>3</v>
      </c>
      <c r="K6" s="6"/>
    </row>
    <row r="7" spans="1:11" s="5" customFormat="1" x14ac:dyDescent="0.3">
      <c r="A7" s="17"/>
      <c r="B7" s="4"/>
      <c r="C7" s="18"/>
      <c r="D7" s="19"/>
      <c r="E7" s="4"/>
      <c r="F7" s="18"/>
      <c r="G7" s="19"/>
      <c r="H7" s="4"/>
      <c r="I7" s="19"/>
      <c r="K7" s="6"/>
    </row>
    <row r="8" spans="1:11" x14ac:dyDescent="0.3">
      <c r="A8" s="20" t="s">
        <v>5</v>
      </c>
      <c r="B8" s="21">
        <f>Intra!B8+Inter!B8+Foreign!B8</f>
        <v>1035</v>
      </c>
      <c r="C8" s="22">
        <f>((SQRT((Intra!C8/1.645)^2+(Inter!C8/1.645)^2+(Foreign!C8/1.645)^2))*1.645)</f>
        <v>252.43613053602297</v>
      </c>
      <c r="D8" s="23">
        <f t="shared" ref="D8:D12" si="0">B8/B$8</f>
        <v>1</v>
      </c>
      <c r="E8" s="21">
        <f>Intra!E8+Inter!E8+Foreign!E8</f>
        <v>397</v>
      </c>
      <c r="F8" s="22">
        <f>((SQRT((Intra!F8/1.645)^2+(Inter!F8/1.645)^2+(Foreign!F8/1.645)^2))*1.645)</f>
        <v>168.41318238190266</v>
      </c>
      <c r="G8" s="23">
        <f>E8/E$8</f>
        <v>1</v>
      </c>
      <c r="H8" s="21">
        <f>Intra!H8+Inter!H8+Foreign!H8</f>
        <v>638</v>
      </c>
      <c r="I8" s="27">
        <f>((SQRT((Intra!I8/1.645)^2+(Inter!I8/1.645)^2+(Foreign!I8/1.645)^2))*1.645)</f>
        <v>303.45839912581101</v>
      </c>
      <c r="K8" s="6"/>
    </row>
    <row r="9" spans="1:11" x14ac:dyDescent="0.3">
      <c r="A9" s="24" t="s">
        <v>13</v>
      </c>
      <c r="B9" s="21">
        <f>Intra!B9+Inter!B9+Foreign!B9</f>
        <v>486</v>
      </c>
      <c r="C9" s="22">
        <f>((SQRT((Intra!C9/1.645)^2+(Inter!C9/1.645)^2+(Foreign!C9/1.645)^2))*1.645)</f>
        <v>181.14358945322905</v>
      </c>
      <c r="D9" s="23">
        <f t="shared" si="0"/>
        <v>0.46956521739130436</v>
      </c>
      <c r="E9" s="21">
        <f>Intra!E9+Inter!E9+Foreign!E9</f>
        <v>229</v>
      </c>
      <c r="F9" s="22">
        <f>((SQRT((Intra!F9/1.645)^2+(Inter!F9/1.645)^2+(Foreign!F9/1.645)^2))*1.645)</f>
        <v>136.15799645999496</v>
      </c>
      <c r="G9" s="23">
        <f>E9/E$8</f>
        <v>0.5768261964735516</v>
      </c>
      <c r="H9" s="21">
        <f>Intra!H9+Inter!H9+Foreign!H9</f>
        <v>257</v>
      </c>
      <c r="I9" s="27">
        <f>((SQRT((Intra!I9/1.645)^2+(Inter!I9/1.645)^2+(Foreign!I9/1.645)^2))*1.645)</f>
        <v>226.60979678734105</v>
      </c>
      <c r="K9" s="6"/>
    </row>
    <row r="10" spans="1:11" x14ac:dyDescent="0.3">
      <c r="A10" s="24" t="s">
        <v>14</v>
      </c>
      <c r="B10" s="21">
        <f>Intra!B10+Inter!B10+Foreign!B10</f>
        <v>56</v>
      </c>
      <c r="C10" s="22">
        <f>((SQRT((Intra!C10/1.645)^2+(Inter!C10/1.645)^2+(Foreign!C10/1.645)^2))*1.645)</f>
        <v>67.119296778199342</v>
      </c>
      <c r="D10" s="23">
        <f t="shared" si="0"/>
        <v>5.4106280193236718E-2</v>
      </c>
      <c r="E10" s="21">
        <f>Intra!E10+Inter!E10+Foreign!E10</f>
        <v>60</v>
      </c>
      <c r="F10" s="22">
        <f>((SQRT((Intra!F10/1.645)^2+(Inter!F10/1.645)^2+(Foreign!F10/1.645)^2))*1.645)</f>
        <v>74.330343736592525</v>
      </c>
      <c r="G10" s="23">
        <f>E10/E$8</f>
        <v>0.15113350125944586</v>
      </c>
      <c r="H10" s="21">
        <f>Intra!H10+Inter!H10+Foreign!H10</f>
        <v>-4</v>
      </c>
      <c r="I10" s="27">
        <f>((SQRT((Intra!I10/1.645)^2+(Inter!I10/1.645)^2+(Foreign!I10/1.645)^2))*1.645)</f>
        <v>100.14988766843425</v>
      </c>
      <c r="K10" s="6"/>
    </row>
    <row r="11" spans="1:11" x14ac:dyDescent="0.3">
      <c r="A11" s="24" t="s">
        <v>15</v>
      </c>
      <c r="B11" s="21">
        <f>Intra!B11+Inter!B11+Foreign!B11</f>
        <v>1</v>
      </c>
      <c r="C11" s="22">
        <f>((SQRT((Intra!C11/1.645)^2+(Inter!C11/1.645)^2+(Foreign!C11/1.645)^2))*1.645)</f>
        <v>2</v>
      </c>
      <c r="D11" s="23">
        <f t="shared" si="0"/>
        <v>9.6618357487922703E-4</v>
      </c>
      <c r="E11" s="21">
        <f>Intra!E11+Inter!E11+Foreign!E11</f>
        <v>0</v>
      </c>
      <c r="F11" s="22">
        <f>((SQRT((Intra!F11/1.645)^2+(Inter!F11/1.645)^2+(Foreign!F11/1.645)^2))*1.645)</f>
        <v>0</v>
      </c>
      <c r="G11" s="23">
        <f>E11/E$8</f>
        <v>0</v>
      </c>
      <c r="H11" s="21">
        <f>Intra!H11+Inter!H11+Foreign!H11</f>
        <v>1</v>
      </c>
      <c r="I11" s="27">
        <f>((SQRT((Intra!I11/1.645)^2+(Inter!I11/1.645)^2+(Foreign!I11/1.645)^2))*1.645)</f>
        <v>2</v>
      </c>
      <c r="K11" s="6"/>
    </row>
    <row r="12" spans="1:11" s="1" customFormat="1" x14ac:dyDescent="0.3">
      <c r="A12" s="25" t="s">
        <v>16</v>
      </c>
      <c r="B12" s="21">
        <f>Intra!B12+Inter!B12+Foreign!B12</f>
        <v>492</v>
      </c>
      <c r="C12" s="22">
        <f>((SQRT((Intra!C12/1.645)^2+(Inter!C12/1.645)^2+(Foreign!C12/1.645)^2))*1.645)</f>
        <v>162.48692255070867</v>
      </c>
      <c r="D12" s="23">
        <f t="shared" si="0"/>
        <v>0.47536231884057972</v>
      </c>
      <c r="E12" s="21">
        <f>Intra!E12+Inter!E12+Foreign!E12</f>
        <v>108</v>
      </c>
      <c r="F12" s="22">
        <f>((SQRT((Intra!F12/1.645)^2+(Inter!F12/1.645)^2+(Foreign!F12/1.645)^2))*1.645)</f>
        <v>65.566759871142011</v>
      </c>
      <c r="G12" s="23">
        <f>E12/E$8</f>
        <v>0.27204030226700254</v>
      </c>
      <c r="H12" s="21">
        <f>Intra!H12+Inter!H12+Foreign!H12</f>
        <v>384</v>
      </c>
      <c r="I12" s="27">
        <f>((SQRT((Intra!I12/1.645)^2+(Inter!I12/1.645)^2+(Foreign!I12/1.645)^2))*1.645)</f>
        <v>175.21700830684219</v>
      </c>
      <c r="K12" s="6"/>
    </row>
    <row r="13" spans="1:11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11" s="5" customFormat="1" x14ac:dyDescent="0.3">
      <c r="A14" s="17" t="s">
        <v>40</v>
      </c>
      <c r="B14" s="4"/>
      <c r="C14" s="18"/>
      <c r="D14" s="19"/>
      <c r="E14" s="4"/>
      <c r="F14" s="18"/>
      <c r="G14" s="19"/>
      <c r="H14" s="4"/>
      <c r="I14" s="19"/>
    </row>
    <row r="15" spans="1:11" x14ac:dyDescent="0.3">
      <c r="A15" s="20" t="s">
        <v>5</v>
      </c>
      <c r="B15" s="21">
        <f>Intra!B15+Inter!B15+Foreign!B15</f>
        <v>827</v>
      </c>
      <c r="C15" s="22">
        <f>((SQRT((Intra!C15/1.645)^2+(Inter!C15/1.645)^2+(Foreign!C15/1.645)^2))*1.645)</f>
        <v>245.16321094324081</v>
      </c>
      <c r="D15" s="23">
        <f>B15/B$15</f>
        <v>1</v>
      </c>
      <c r="E15" s="21">
        <f>Intra!E15+Inter!E15+Foreign!E15</f>
        <v>325</v>
      </c>
      <c r="F15" s="22">
        <f>((SQRT((Intra!F15/1.645)^2+(Inter!F15/1.645)^2+(Foreign!F15/1.645)^2))*1.645)</f>
        <v>158.69467539901899</v>
      </c>
      <c r="G15" s="23">
        <f>E15/E$15</f>
        <v>1</v>
      </c>
      <c r="H15" s="21">
        <f>Intra!H15+Inter!H15+Foreign!H15</f>
        <v>502</v>
      </c>
      <c r="I15" s="27">
        <f>((SQRT((Intra!I15/1.645)^2+(Inter!I15/1.645)^2+(Foreign!I15/1.645)^2))*1.645)</f>
        <v>292.04280508172087</v>
      </c>
    </row>
    <row r="16" spans="1:11" x14ac:dyDescent="0.3">
      <c r="A16" s="24" t="s">
        <v>17</v>
      </c>
      <c r="B16" s="21">
        <f>Intra!B16+Inter!B16+Foreign!B16</f>
        <v>202</v>
      </c>
      <c r="C16" s="22">
        <f>((SQRT((Intra!C16/1.645)^2+(Inter!C16/1.645)^2+(Foreign!C16/1.645)^2))*1.645)</f>
        <v>116.0301684907852</v>
      </c>
      <c r="D16" s="23">
        <f>B16/B$15</f>
        <v>0.24425634824667472</v>
      </c>
      <c r="E16" s="21">
        <f>Intra!E16+Inter!E16+Foreign!E16</f>
        <v>130</v>
      </c>
      <c r="F16" s="22">
        <f>((SQRT((Intra!F16/1.645)^2+(Inter!F16/1.645)^2+(Foreign!F16/1.645)^2))*1.645)</f>
        <v>95.921843184959698</v>
      </c>
      <c r="G16" s="23">
        <f>E16/E$15</f>
        <v>0.4</v>
      </c>
      <c r="H16" s="21">
        <f>Intra!H16+Inter!H16+Foreign!H16</f>
        <v>72</v>
      </c>
      <c r="I16" s="27">
        <f>((SQRT((Intra!I16/1.645)^2+(Inter!I16/1.645)^2+(Foreign!I16/1.645)^2))*1.645)</f>
        <v>150.54567413247051</v>
      </c>
    </row>
    <row r="17" spans="1:9" x14ac:dyDescent="0.3">
      <c r="A17" s="24" t="s">
        <v>18</v>
      </c>
      <c r="B17" s="21">
        <f>Intra!B17+Inter!B17+Foreign!B17</f>
        <v>157</v>
      </c>
      <c r="C17" s="22">
        <f>((SQRT((Intra!C17/1.645)^2+(Inter!C17/1.645)^2+(Foreign!C17/1.645)^2))*1.645)</f>
        <v>79.824808173900436</v>
      </c>
      <c r="D17" s="23">
        <f t="shared" ref="D17:D21" si="1">B17/B$15</f>
        <v>0.18984280532043532</v>
      </c>
      <c r="E17" s="21">
        <f>Intra!E17+Inter!E17+Foreign!E17</f>
        <v>77</v>
      </c>
      <c r="F17" s="22">
        <f>((SQRT((Intra!F17/1.645)^2+(Inter!F17/1.645)^2+(Foreign!F17/1.645)^2))*1.645)</f>
        <v>108.22661410207749</v>
      </c>
      <c r="G17" s="23">
        <f t="shared" ref="G17:G21" si="2">E17/E$15</f>
        <v>0.23692307692307693</v>
      </c>
      <c r="H17" s="21">
        <f>Intra!H17+Inter!H17+Foreign!H17</f>
        <v>80</v>
      </c>
      <c r="I17" s="27">
        <f>((SQRT((Intra!I17/1.645)^2+(Inter!I17/1.645)^2+(Foreign!I17/1.645)^2))*1.645)</f>
        <v>134.48048185517482</v>
      </c>
    </row>
    <row r="18" spans="1:9" x14ac:dyDescent="0.3">
      <c r="A18" s="24" t="s">
        <v>19</v>
      </c>
      <c r="B18" s="21">
        <f>Intra!B18+Inter!B18+Foreign!B18</f>
        <v>306</v>
      </c>
      <c r="C18" s="22">
        <f>((SQRT((Intra!C18/1.645)^2+(Inter!C18/1.645)^2+(Foreign!C18/1.645)^2))*1.645)</f>
        <v>182.74572498419766</v>
      </c>
      <c r="D18" s="23">
        <f t="shared" si="1"/>
        <v>0.37001209189842804</v>
      </c>
      <c r="E18" s="21">
        <f>Intra!E18+Inter!E18+Foreign!E18</f>
        <v>60</v>
      </c>
      <c r="F18" s="22">
        <f>((SQRT((Intra!F18/1.645)^2+(Inter!F18/1.645)^2+(Foreign!F18/1.645)^2))*1.645)</f>
        <v>49.979995998399197</v>
      </c>
      <c r="G18" s="23">
        <f t="shared" si="2"/>
        <v>0.18461538461538463</v>
      </c>
      <c r="H18" s="21">
        <f>Intra!H18+Inter!H18+Foreign!H18</f>
        <v>246</v>
      </c>
      <c r="I18" s="27">
        <f>((SQRT((Intra!I18/1.645)^2+(Inter!I18/1.645)^2+(Foreign!I18/1.645)^2))*1.645)</f>
        <v>189.45711915892738</v>
      </c>
    </row>
    <row r="19" spans="1:9" x14ac:dyDescent="0.3">
      <c r="A19" s="25" t="s">
        <v>20</v>
      </c>
      <c r="B19" s="21">
        <f>Intra!B19+Inter!B19+Foreign!B19</f>
        <v>54</v>
      </c>
      <c r="C19" s="22">
        <f>((SQRT((Intra!C19/1.645)^2+(Inter!C19/1.645)^2+(Foreign!C19/1.645)^2))*1.645)</f>
        <v>35.888716889852724</v>
      </c>
      <c r="D19" s="23">
        <f t="shared" si="1"/>
        <v>6.529625151148731E-2</v>
      </c>
      <c r="E19" s="21">
        <f>Intra!E19+Inter!E19+Foreign!E19</f>
        <v>46</v>
      </c>
      <c r="F19" s="22">
        <f>((SQRT((Intra!F19/1.645)^2+(Inter!F19/1.645)^2+(Foreign!F19/1.645)^2))*1.645)</f>
        <v>38.509739027939411</v>
      </c>
      <c r="G19" s="23">
        <f t="shared" si="2"/>
        <v>0.14153846153846153</v>
      </c>
      <c r="H19" s="21">
        <f>Intra!H19+Inter!H19+Foreign!H19</f>
        <v>8</v>
      </c>
      <c r="I19" s="27">
        <f>((SQRT((Intra!I19/1.645)^2+(Inter!I19/1.645)^2+(Foreign!I19/1.645)^2))*1.645)</f>
        <v>52.640288753007432</v>
      </c>
    </row>
    <row r="20" spans="1:9" x14ac:dyDescent="0.3">
      <c r="A20" s="25" t="s">
        <v>21</v>
      </c>
      <c r="B20" s="21">
        <f>Intra!B20+Inter!B20+Foreign!B20</f>
        <v>108</v>
      </c>
      <c r="C20" s="22">
        <f>((SQRT((Intra!C20/1.645)^2+(Inter!C20/1.645)^2+(Foreign!C20/1.645)^2))*1.645)</f>
        <v>74.739547764219182</v>
      </c>
      <c r="D20" s="23">
        <f t="shared" si="1"/>
        <v>0.13059250302297462</v>
      </c>
      <c r="E20" s="21">
        <f>Intra!E20+Inter!E20+Foreign!E20</f>
        <v>12</v>
      </c>
      <c r="F20" s="22">
        <f>((SQRT((Intra!F20/1.645)^2+(Inter!F20/1.645)^2+(Foreign!F20/1.645)^2))*1.645)</f>
        <v>17</v>
      </c>
      <c r="G20" s="23">
        <f t="shared" si="2"/>
        <v>3.6923076923076927E-2</v>
      </c>
      <c r="H20" s="21">
        <f>Intra!H20+Inter!H20+Foreign!H20</f>
        <v>96</v>
      </c>
      <c r="I20" s="27">
        <f>((SQRT((Intra!I20/1.645)^2+(Inter!I20/1.645)^2+(Foreign!I20/1.645)^2))*1.645)</f>
        <v>76.648548583779444</v>
      </c>
    </row>
    <row r="21" spans="1:9" x14ac:dyDescent="0.3">
      <c r="A21" s="25" t="s">
        <v>30</v>
      </c>
      <c r="B21" s="21">
        <f>Intra!B21+Inter!B21+Foreign!B21</f>
        <v>0</v>
      </c>
      <c r="C21" s="22">
        <f>((SQRT((Intra!C21/1.645)^2+(Inter!C21/1.645)^2+(Foreign!C21/1.645)^2))*1.645)</f>
        <v>0</v>
      </c>
      <c r="D21" s="23">
        <f t="shared" si="1"/>
        <v>0</v>
      </c>
      <c r="E21" s="21">
        <f>Intra!E21+Inter!E21+Foreign!E21</f>
        <v>0</v>
      </c>
      <c r="F21" s="22">
        <f>((SQRT((Intra!F21/1.645)^2+(Inter!F21/1.645)^2+(Foreign!F21/1.645)^2))*1.645)</f>
        <v>0</v>
      </c>
      <c r="G21" s="23">
        <f t="shared" si="2"/>
        <v>0</v>
      </c>
      <c r="H21" s="21">
        <f>Intra!H21+Inter!H21+Foreign!H21</f>
        <v>0</v>
      </c>
      <c r="I21" s="27">
        <f>((SQRT((Intra!I21/1.645)^2+(Inter!I21/1.645)^2+(Foreign!I21/1.645)^2))*1.645)</f>
        <v>0</v>
      </c>
    </row>
    <row r="22" spans="1:9" x14ac:dyDescent="0.3">
      <c r="A22" s="26"/>
      <c r="B22" s="26"/>
      <c r="C22" s="34"/>
      <c r="D22" s="28"/>
      <c r="E22" s="26"/>
      <c r="F22" s="34"/>
      <c r="G22" s="28"/>
      <c r="H22" s="26"/>
      <c r="I22" s="28"/>
    </row>
    <row r="23" spans="1:9" x14ac:dyDescent="0.3">
      <c r="A23" s="17" t="s">
        <v>24</v>
      </c>
      <c r="B23" s="4"/>
      <c r="C23" s="18"/>
      <c r="D23" s="19"/>
      <c r="E23" s="4"/>
      <c r="F23" s="18"/>
      <c r="G23" s="19"/>
      <c r="H23" s="4"/>
      <c r="I23" s="19"/>
    </row>
    <row r="24" spans="1:9" x14ac:dyDescent="0.3">
      <c r="A24" s="20" t="s">
        <v>5</v>
      </c>
      <c r="B24" s="21">
        <f>Intra!B24+Inter!B24+Foreign!B24</f>
        <v>1035</v>
      </c>
      <c r="C24" s="22">
        <f>((SQRT((Intra!C24/1.645)^2+(Inter!C24/1.645)^2+(Foreign!C24/1.645)^2))*1.645)</f>
        <v>248.86944368483648</v>
      </c>
      <c r="D24" s="23">
        <f>B24/B$24</f>
        <v>1</v>
      </c>
      <c r="E24" s="21">
        <f>Intra!E24+Inter!E24+Foreign!E24</f>
        <v>397</v>
      </c>
      <c r="F24" s="22">
        <f>((SQRT((Intra!F24/1.645)^2+(Inter!F24/1.645)^2+(Foreign!F24/1.645)^2))*1.645)</f>
        <v>165.36626016210198</v>
      </c>
      <c r="G24" s="23">
        <f>E24/E$24</f>
        <v>1</v>
      </c>
      <c r="H24" s="21">
        <f>Intra!H24+Inter!H24+Foreign!H24</f>
        <v>638</v>
      </c>
      <c r="I24" s="27">
        <f>((SQRT((Intra!I24/1.645)^2+(Inter!I24/1.645)^2+(Foreign!I24/1.645)^2))*1.645)</f>
        <v>298.80093708019052</v>
      </c>
    </row>
    <row r="25" spans="1:9" ht="28.8" x14ac:dyDescent="0.3">
      <c r="A25" s="24" t="s">
        <v>25</v>
      </c>
      <c r="B25" s="21">
        <f>Intra!B25+Inter!B25+Foreign!B25</f>
        <v>327</v>
      </c>
      <c r="C25" s="22">
        <f>((SQRT((Intra!C25/1.645)^2+(Inter!C25/1.645)^2+(Foreign!C25/1.645)^2))*1.645)</f>
        <v>159.15715503865979</v>
      </c>
      <c r="D25" s="23">
        <f t="shared" ref="D25:D30" si="3">B25/B$24</f>
        <v>0.31594202898550727</v>
      </c>
      <c r="E25" s="21">
        <f>Intra!E25+Inter!E25+Foreign!E25</f>
        <v>65</v>
      </c>
      <c r="F25" s="22">
        <f>((SQRT((Intra!F25/1.645)^2+(Inter!F25/1.645)^2+(Foreign!F25/1.645)^2))*1.645)</f>
        <v>49.325449820554091</v>
      </c>
      <c r="G25" s="23">
        <f t="shared" ref="G25:G30" si="4">E25/E$24</f>
        <v>0.16372795969773299</v>
      </c>
      <c r="H25" s="21">
        <f>Intra!H25+Inter!H25+Foreign!H25</f>
        <v>262</v>
      </c>
      <c r="I25" s="27">
        <f>((SQRT((Intra!I25/1.645)^2+(Inter!I25/1.645)^2+(Foreign!I25/1.645)^2))*1.645)</f>
        <v>166.62532820672848</v>
      </c>
    </row>
    <row r="26" spans="1:9" ht="28.8" x14ac:dyDescent="0.3">
      <c r="A26" s="24" t="s">
        <v>26</v>
      </c>
      <c r="B26" s="21">
        <f>Intra!B26+Inter!B26+Foreign!B26</f>
        <v>19</v>
      </c>
      <c r="C26" s="22">
        <f>((SQRT((Intra!C26/1.645)^2+(Inter!C26/1.645)^2+(Foreign!C26/1.645)^2))*1.645)</f>
        <v>18.627936010197157</v>
      </c>
      <c r="D26" s="23">
        <f t="shared" si="3"/>
        <v>1.8357487922705314E-2</v>
      </c>
      <c r="E26" s="21">
        <f>Intra!E26+Inter!E26+Foreign!E26</f>
        <v>12</v>
      </c>
      <c r="F26" s="22">
        <f>((SQRT((Intra!F26/1.645)^2+(Inter!F26/1.645)^2+(Foreign!F26/1.645)^2))*1.645)</f>
        <v>21</v>
      </c>
      <c r="G26" s="23">
        <f t="shared" si="4"/>
        <v>3.0226700251889168E-2</v>
      </c>
      <c r="H26" s="21">
        <f>Intra!H26+Inter!H26+Foreign!H26</f>
        <v>7</v>
      </c>
      <c r="I26" s="27">
        <f>((SQRT((Intra!I26/1.645)^2+(Inter!I26/1.645)^2+(Foreign!I26/1.645)^2))*1.645)</f>
        <v>28.071337695236402</v>
      </c>
    </row>
    <row r="27" spans="1:9" ht="28.8" x14ac:dyDescent="0.3">
      <c r="A27" s="24" t="s">
        <v>27</v>
      </c>
      <c r="B27" s="21">
        <f>Intra!B27+Inter!B27+Foreign!B27</f>
        <v>177</v>
      </c>
      <c r="C27" s="22">
        <f>((SQRT((Intra!C27/1.645)^2+(Inter!C27/1.645)^2+(Foreign!C27/1.645)^2))*1.645)</f>
        <v>88.915690403887652</v>
      </c>
      <c r="D27" s="23">
        <f t="shared" si="3"/>
        <v>0.17101449275362318</v>
      </c>
      <c r="E27" s="21">
        <f>Intra!E27+Inter!E27+Foreign!E27</f>
        <v>181</v>
      </c>
      <c r="F27" s="22">
        <f>((SQRT((Intra!F27/1.645)^2+(Inter!F27/1.645)^2+(Foreign!F27/1.645)^2))*1.645)</f>
        <v>140.60583202698243</v>
      </c>
      <c r="G27" s="23">
        <f t="shared" si="4"/>
        <v>0.45591939546599497</v>
      </c>
      <c r="H27" s="21">
        <f>Intra!H27+Inter!H27+Foreign!H27</f>
        <v>-4</v>
      </c>
      <c r="I27" s="27">
        <f>((SQRT((Intra!I27/1.645)^2+(Inter!I27/1.645)^2+(Foreign!I27/1.645)^2))*1.645)</f>
        <v>166.36105313444008</v>
      </c>
    </row>
    <row r="28" spans="1:9" ht="28.8" x14ac:dyDescent="0.3">
      <c r="A28" s="24" t="s">
        <v>28</v>
      </c>
      <c r="B28" s="21">
        <f>Intra!B28+Inter!B28+Foreign!B28</f>
        <v>284</v>
      </c>
      <c r="C28" s="22">
        <f>((SQRT((Intra!C28/1.645)^2+(Inter!C28/1.645)^2+(Foreign!C28/1.645)^2))*1.645)</f>
        <v>136.60527076214885</v>
      </c>
      <c r="D28" s="23">
        <f t="shared" si="3"/>
        <v>0.2743961352657005</v>
      </c>
      <c r="E28" s="21">
        <f>Intra!E28+Inter!E28+Foreign!E28</f>
        <v>50</v>
      </c>
      <c r="F28" s="22">
        <f>((SQRT((Intra!F28/1.645)^2+(Inter!F28/1.645)^2+(Foreign!F28/1.645)^2))*1.645)</f>
        <v>46.669047558312137</v>
      </c>
      <c r="G28" s="23">
        <f t="shared" si="4"/>
        <v>0.12594458438287154</v>
      </c>
      <c r="H28" s="21">
        <f>Intra!H28+Inter!H28+Foreign!H28</f>
        <v>234</v>
      </c>
      <c r="I28" s="27">
        <f>((SQRT((Intra!I28/1.645)^2+(Inter!I28/1.645)^2+(Foreign!I28/1.645)^2))*1.645)</f>
        <v>144.35719587190655</v>
      </c>
    </row>
    <row r="29" spans="1:9" x14ac:dyDescent="0.3">
      <c r="A29" s="24" t="s">
        <v>22</v>
      </c>
      <c r="B29" s="21">
        <f>Intra!B29+Inter!B29+Foreign!B29</f>
        <v>43</v>
      </c>
      <c r="C29" s="22">
        <f>((SQRT((Intra!C29/1.645)^2+(Inter!C29/1.645)^2+(Foreign!C29/1.645)^2))*1.645)</f>
        <v>34.161381705077446</v>
      </c>
      <c r="D29" s="23">
        <f t="shared" si="3"/>
        <v>4.1545893719806763E-2</v>
      </c>
      <c r="E29" s="21">
        <f>Intra!E29+Inter!E29+Foreign!E29</f>
        <v>28</v>
      </c>
      <c r="F29" s="22">
        <f>((SQRT((Intra!F29/1.645)^2+(Inter!F29/1.645)^2+(Foreign!F29/1.645)^2))*1.645)</f>
        <v>27.730849247724095</v>
      </c>
      <c r="G29" s="23">
        <f t="shared" si="4"/>
        <v>7.0528967254408062E-2</v>
      </c>
      <c r="H29" s="21">
        <f>Intra!H29+Inter!H29+Foreign!H29</f>
        <v>15</v>
      </c>
      <c r="I29" s="27">
        <f>((SQRT((Intra!I29/1.645)^2+(Inter!I29/1.645)^2+(Foreign!I29/1.645)^2))*1.645)</f>
        <v>44</v>
      </c>
    </row>
    <row r="30" spans="1:9" x14ac:dyDescent="0.3">
      <c r="A30" s="29" t="s">
        <v>23</v>
      </c>
      <c r="B30" s="30">
        <f>Intra!B30+Inter!B30+Foreign!B30</f>
        <v>185</v>
      </c>
      <c r="C30" s="31">
        <f>((SQRT((Intra!C30/1.645)^2+(Inter!C30/1.645)^2+(Foreign!C30/1.645)^2))*1.645)</f>
        <v>92.325511100670326</v>
      </c>
      <c r="D30" s="32">
        <f t="shared" si="3"/>
        <v>0.17874396135265699</v>
      </c>
      <c r="E30" s="30">
        <f>Intra!E30+Inter!E30+Foreign!E30</f>
        <v>61</v>
      </c>
      <c r="F30" s="31">
        <f>((SQRT((Intra!F30/1.645)^2+(Inter!F30/1.645)^2+(Foreign!F30/1.645)^2))*1.645)</f>
        <v>41.892720131306824</v>
      </c>
      <c r="G30" s="32">
        <f t="shared" si="4"/>
        <v>0.15365239294710328</v>
      </c>
      <c r="H30" s="30">
        <f>Intra!H30+Inter!H30+Foreign!H30</f>
        <v>124</v>
      </c>
      <c r="I30" s="33">
        <f>((SQRT((Intra!I30/1.645)^2+(Inter!I30/1.645)^2+(Foreign!I30/1.645)^2))*1.645)</f>
        <v>101.38540328863913</v>
      </c>
    </row>
    <row r="32" spans="1:9" x14ac:dyDescent="0.3">
      <c r="A32" s="7" t="s">
        <v>6</v>
      </c>
    </row>
    <row r="33" spans="1:9" ht="28.8" customHeight="1" x14ac:dyDescent="0.3">
      <c r="A33" s="39" t="s">
        <v>37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Total!A3</f>
        <v>Kent County</v>
      </c>
      <c r="B3" s="40" t="s">
        <v>9</v>
      </c>
      <c r="C3" s="40"/>
      <c r="D3" s="40"/>
      <c r="E3" s="40"/>
      <c r="F3" s="40"/>
      <c r="G3" s="40"/>
      <c r="H3" s="40"/>
      <c r="I3" s="40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36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s="5" customFormat="1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51">
        <v>599</v>
      </c>
      <c r="C8" s="51">
        <v>196.59348921060433</v>
      </c>
      <c r="D8" s="23">
        <f t="shared" ref="D8:D12" si="0">B8/B$8</f>
        <v>1</v>
      </c>
      <c r="E8" s="52">
        <v>370</v>
      </c>
      <c r="F8" s="52">
        <v>165.71964277055392</v>
      </c>
      <c r="G8" s="23">
        <f t="shared" ref="G8:G12" si="1">E8/E$8</f>
        <v>1</v>
      </c>
      <c r="H8" s="41">
        <f t="shared" ref="H8:H12" si="2">B8-E8</f>
        <v>229</v>
      </c>
      <c r="I8" s="42">
        <f>((SQRT((C8/1.645)^2+(F8/1.645)^2)))*1.645</f>
        <v>257.1225388798112</v>
      </c>
    </row>
    <row r="9" spans="1:9" x14ac:dyDescent="0.3">
      <c r="A9" s="37" t="s">
        <v>13</v>
      </c>
      <c r="B9" s="51">
        <v>252</v>
      </c>
      <c r="C9" s="51">
        <v>129.32130528261769</v>
      </c>
      <c r="D9" s="23">
        <f t="shared" si="0"/>
        <v>0.42070116861435725</v>
      </c>
      <c r="E9" s="52">
        <v>229</v>
      </c>
      <c r="F9" s="52">
        <v>136.15799645999496</v>
      </c>
      <c r="G9" s="23">
        <f t="shared" si="1"/>
        <v>0.61891891891891893</v>
      </c>
      <c r="H9" s="41">
        <f t="shared" si="2"/>
        <v>23</v>
      </c>
      <c r="I9" s="42">
        <f t="shared" ref="I9:I12" si="3">((SQRT((C9/1.645)^2+(F9/1.645)^2)))*1.645</f>
        <v>187.78445090049388</v>
      </c>
    </row>
    <row r="10" spans="1:9" x14ac:dyDescent="0.3">
      <c r="A10" s="37" t="s">
        <v>14</v>
      </c>
      <c r="B10" s="51">
        <v>0</v>
      </c>
      <c r="C10" s="51">
        <v>0</v>
      </c>
      <c r="D10" s="23">
        <f t="shared" si="0"/>
        <v>0</v>
      </c>
      <c r="E10" s="52">
        <v>60</v>
      </c>
      <c r="F10" s="52">
        <v>74.330343736592525</v>
      </c>
      <c r="G10" s="23">
        <f t="shared" si="1"/>
        <v>0.16216216216216217</v>
      </c>
      <c r="H10" s="41">
        <f t="shared" si="2"/>
        <v>-60</v>
      </c>
      <c r="I10" s="42">
        <f t="shared" si="3"/>
        <v>74.330343736592525</v>
      </c>
    </row>
    <row r="11" spans="1:9" x14ac:dyDescent="0.3">
      <c r="A11" s="37" t="s">
        <v>15</v>
      </c>
      <c r="B11" s="51">
        <v>0</v>
      </c>
      <c r="C11" s="51">
        <v>0</v>
      </c>
      <c r="D11" s="23">
        <f t="shared" si="0"/>
        <v>0</v>
      </c>
      <c r="E11" s="52">
        <v>0</v>
      </c>
      <c r="F11" s="52">
        <v>0</v>
      </c>
      <c r="G11" s="23">
        <f t="shared" si="1"/>
        <v>0</v>
      </c>
      <c r="H11" s="41">
        <f t="shared" si="2"/>
        <v>0</v>
      </c>
      <c r="I11" s="42">
        <f t="shared" si="3"/>
        <v>0</v>
      </c>
    </row>
    <row r="12" spans="1:9" x14ac:dyDescent="0.3">
      <c r="A12" s="38" t="s">
        <v>16</v>
      </c>
      <c r="B12" s="51">
        <v>347</v>
      </c>
      <c r="C12" s="51">
        <v>148.07092894960846</v>
      </c>
      <c r="D12" s="23">
        <f t="shared" si="0"/>
        <v>0.57929883138564275</v>
      </c>
      <c r="E12" s="52">
        <v>81</v>
      </c>
      <c r="F12" s="52">
        <v>58.30094338859363</v>
      </c>
      <c r="G12" s="23">
        <f t="shared" si="1"/>
        <v>0.21891891891891893</v>
      </c>
      <c r="H12" s="41">
        <f t="shared" si="2"/>
        <v>266</v>
      </c>
      <c r="I12" s="42">
        <f t="shared" si="3"/>
        <v>159.13516267626082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40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5">
        <v>541</v>
      </c>
      <c r="C15" s="55">
        <v>209.72601173912597</v>
      </c>
      <c r="D15" s="23">
        <f>B15/B$15</f>
        <v>1</v>
      </c>
      <c r="E15" s="56">
        <v>313</v>
      </c>
      <c r="F15" s="56">
        <v>157.78149447891539</v>
      </c>
      <c r="G15" s="23">
        <f>E15/E$15</f>
        <v>1</v>
      </c>
      <c r="H15" s="21">
        <f t="shared" ref="H15:H21" si="4">B15-E15</f>
        <v>228</v>
      </c>
      <c r="I15" s="42">
        <f t="shared" ref="I15:I21" si="5">((SQRT((C15/1.645)^2+(F15/1.645)^2)))*1.645</f>
        <v>262.44999523718803</v>
      </c>
    </row>
    <row r="16" spans="1:9" x14ac:dyDescent="0.3">
      <c r="A16" s="37" t="s">
        <v>17</v>
      </c>
      <c r="B16" s="55">
        <v>43</v>
      </c>
      <c r="C16" s="55">
        <v>35.468295701936398</v>
      </c>
      <c r="D16" s="23">
        <f>B16/B$15</f>
        <v>7.9482439926062853E-2</v>
      </c>
      <c r="E16" s="56">
        <v>130</v>
      </c>
      <c r="F16" s="56">
        <v>95.921843184959698</v>
      </c>
      <c r="G16" s="23">
        <f>E16/E$15</f>
        <v>0.41533546325878595</v>
      </c>
      <c r="H16" s="21">
        <f t="shared" si="4"/>
        <v>-87</v>
      </c>
      <c r="I16" s="42">
        <f t="shared" si="5"/>
        <v>102.26925246622271</v>
      </c>
    </row>
    <row r="17" spans="1:9" x14ac:dyDescent="0.3">
      <c r="A17" s="37" t="s">
        <v>18</v>
      </c>
      <c r="B17" s="55">
        <v>115</v>
      </c>
      <c r="C17" s="55">
        <v>73.409808608931812</v>
      </c>
      <c r="D17" s="23">
        <f t="shared" ref="D17:D21" si="6">B17/B$15</f>
        <v>0.21256931608133087</v>
      </c>
      <c r="E17" s="56">
        <v>77</v>
      </c>
      <c r="F17" s="56">
        <v>108.22661410207749</v>
      </c>
      <c r="G17" s="23">
        <f t="shared" ref="G17:G21" si="7">E17/E$15</f>
        <v>0.24600638977635783</v>
      </c>
      <c r="H17" s="21">
        <f t="shared" si="4"/>
        <v>38</v>
      </c>
      <c r="I17" s="42">
        <f t="shared" si="5"/>
        <v>130.77461527376022</v>
      </c>
    </row>
    <row r="18" spans="1:9" x14ac:dyDescent="0.3">
      <c r="A18" s="37" t="s">
        <v>19</v>
      </c>
      <c r="B18" s="55">
        <v>265</v>
      </c>
      <c r="C18" s="55">
        <v>179.17031004047519</v>
      </c>
      <c r="D18" s="23">
        <f t="shared" si="6"/>
        <v>0.4898336414048059</v>
      </c>
      <c r="E18" s="56">
        <v>60</v>
      </c>
      <c r="F18" s="56">
        <v>49.979995998399197</v>
      </c>
      <c r="G18" s="23">
        <f t="shared" si="7"/>
        <v>0.19169329073482427</v>
      </c>
      <c r="H18" s="21">
        <f t="shared" si="4"/>
        <v>205</v>
      </c>
      <c r="I18" s="42">
        <f t="shared" si="5"/>
        <v>186.01075237738277</v>
      </c>
    </row>
    <row r="19" spans="1:9" x14ac:dyDescent="0.3">
      <c r="A19" s="38" t="s">
        <v>20</v>
      </c>
      <c r="B19" s="55">
        <v>39</v>
      </c>
      <c r="C19" s="55">
        <v>31.796226191169289</v>
      </c>
      <c r="D19" s="23">
        <f t="shared" si="6"/>
        <v>7.2088724584103508E-2</v>
      </c>
      <c r="E19" s="56">
        <v>46</v>
      </c>
      <c r="F19" s="56">
        <v>38.509739027939411</v>
      </c>
      <c r="G19" s="23">
        <f t="shared" si="7"/>
        <v>0.14696485623003194</v>
      </c>
      <c r="H19" s="21">
        <f t="shared" si="4"/>
        <v>-7</v>
      </c>
      <c r="I19" s="42">
        <f t="shared" si="5"/>
        <v>49.939963956735092</v>
      </c>
    </row>
    <row r="20" spans="1:9" x14ac:dyDescent="0.3">
      <c r="A20" s="38" t="s">
        <v>21</v>
      </c>
      <c r="B20" s="55">
        <v>79</v>
      </c>
      <c r="C20" s="55">
        <v>65</v>
      </c>
      <c r="D20" s="23">
        <f t="shared" si="6"/>
        <v>0.14602587800369685</v>
      </c>
      <c r="E20" s="56">
        <v>0</v>
      </c>
      <c r="F20" s="56">
        <v>0</v>
      </c>
      <c r="G20" s="23">
        <f t="shared" si="7"/>
        <v>0</v>
      </c>
      <c r="H20" s="21">
        <f t="shared" si="4"/>
        <v>79</v>
      </c>
      <c r="I20" s="42">
        <f t="shared" si="5"/>
        <v>65</v>
      </c>
    </row>
    <row r="21" spans="1:9" x14ac:dyDescent="0.3">
      <c r="A21" s="38" t="s">
        <v>30</v>
      </c>
      <c r="B21" s="55">
        <v>0</v>
      </c>
      <c r="C21" s="55">
        <v>0</v>
      </c>
      <c r="D21" s="23">
        <f t="shared" si="6"/>
        <v>0</v>
      </c>
      <c r="E21" s="56">
        <v>0</v>
      </c>
      <c r="F21" s="56">
        <v>0</v>
      </c>
      <c r="G21" s="23">
        <f t="shared" si="7"/>
        <v>0</v>
      </c>
      <c r="H21" s="21">
        <f t="shared" si="4"/>
        <v>0</v>
      </c>
      <c r="I21" s="42">
        <f t="shared" si="5"/>
        <v>0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9">
        <v>599</v>
      </c>
      <c r="C24" s="59">
        <v>195.28952864913163</v>
      </c>
      <c r="D24" s="23">
        <f>B24/B$24</f>
        <v>1</v>
      </c>
      <c r="E24" s="60">
        <v>370</v>
      </c>
      <c r="F24" s="60">
        <v>162.5792114632126</v>
      </c>
      <c r="G24" s="23">
        <f>E24/E$24</f>
        <v>1</v>
      </c>
      <c r="H24" s="21">
        <f t="shared" ref="H24:H30" si="8">B24-E24</f>
        <v>229</v>
      </c>
      <c r="I24" s="42">
        <f t="shared" ref="I24:I30" si="9">((SQRT((C24/1.645)^2+(F24/1.645)^2)))*1.645</f>
        <v>254.10627697874759</v>
      </c>
    </row>
    <row r="25" spans="1:9" ht="28.8" x14ac:dyDescent="0.3">
      <c r="A25" s="37" t="s">
        <v>25</v>
      </c>
      <c r="B25" s="59">
        <v>156</v>
      </c>
      <c r="C25" s="59">
        <v>111.38222479372548</v>
      </c>
      <c r="D25" s="23">
        <f t="shared" ref="D25:D30" si="10">B25/B$24</f>
        <v>0.2604340567612688</v>
      </c>
      <c r="E25" s="60">
        <v>65</v>
      </c>
      <c r="F25" s="60">
        <v>49.325449820554091</v>
      </c>
      <c r="G25" s="23">
        <f t="shared" ref="G25:G30" si="11">E25/E$24</f>
        <v>0.17567567567567569</v>
      </c>
      <c r="H25" s="21">
        <f t="shared" si="8"/>
        <v>91</v>
      </c>
      <c r="I25" s="42">
        <f t="shared" si="9"/>
        <v>121.81543416168573</v>
      </c>
    </row>
    <row r="26" spans="1:9" ht="28.8" x14ac:dyDescent="0.3">
      <c r="A26" s="37" t="s">
        <v>26</v>
      </c>
      <c r="B26" s="59">
        <v>11</v>
      </c>
      <c r="C26" s="59">
        <v>13.341664064126336</v>
      </c>
      <c r="D26" s="23">
        <f t="shared" si="10"/>
        <v>1.8363939899833055E-2</v>
      </c>
      <c r="E26" s="60">
        <v>12</v>
      </c>
      <c r="F26" s="60">
        <v>21</v>
      </c>
      <c r="G26" s="23">
        <f t="shared" si="11"/>
        <v>3.2432432432432434E-2</v>
      </c>
      <c r="H26" s="21">
        <f t="shared" si="8"/>
        <v>-1</v>
      </c>
      <c r="I26" s="42">
        <f t="shared" si="9"/>
        <v>24.879710609249457</v>
      </c>
    </row>
    <row r="27" spans="1:9" ht="28.8" x14ac:dyDescent="0.3">
      <c r="A27" s="37" t="s">
        <v>27</v>
      </c>
      <c r="B27" s="59">
        <v>117</v>
      </c>
      <c r="C27" s="59">
        <v>76.144599283205892</v>
      </c>
      <c r="D27" s="23">
        <f t="shared" si="10"/>
        <v>0.19532554257095158</v>
      </c>
      <c r="E27" s="60">
        <v>181</v>
      </c>
      <c r="F27" s="60">
        <v>140.60583202698243</v>
      </c>
      <c r="G27" s="23">
        <f t="shared" si="11"/>
        <v>0.48918918918918919</v>
      </c>
      <c r="H27" s="21">
        <f t="shared" si="8"/>
        <v>-64</v>
      </c>
      <c r="I27" s="42">
        <f t="shared" si="9"/>
        <v>159.89996873045348</v>
      </c>
    </row>
    <row r="28" spans="1:9" ht="28.8" x14ac:dyDescent="0.3">
      <c r="A28" s="37" t="s">
        <v>28</v>
      </c>
      <c r="B28" s="59">
        <v>235</v>
      </c>
      <c r="C28" s="59">
        <v>132.16656158045421</v>
      </c>
      <c r="D28" s="23">
        <f t="shared" si="10"/>
        <v>0.39232053422370616</v>
      </c>
      <c r="E28" s="60">
        <v>38</v>
      </c>
      <c r="F28" s="60">
        <v>43.46262762420146</v>
      </c>
      <c r="G28" s="23">
        <f t="shared" si="11"/>
        <v>0.10270270270270271</v>
      </c>
      <c r="H28" s="21">
        <f t="shared" si="8"/>
        <v>197</v>
      </c>
      <c r="I28" s="42">
        <f t="shared" si="9"/>
        <v>139.12943613772032</v>
      </c>
    </row>
    <row r="29" spans="1:9" x14ac:dyDescent="0.3">
      <c r="A29" s="37" t="s">
        <v>22</v>
      </c>
      <c r="B29" s="59">
        <v>22</v>
      </c>
      <c r="C29" s="59">
        <v>24.758836806279895</v>
      </c>
      <c r="D29" s="23">
        <f t="shared" si="10"/>
        <v>3.6727879799666109E-2</v>
      </c>
      <c r="E29" s="60">
        <v>28</v>
      </c>
      <c r="F29" s="60">
        <v>27.730849247724095</v>
      </c>
      <c r="G29" s="23">
        <f t="shared" si="11"/>
        <v>7.567567567567568E-2</v>
      </c>
      <c r="H29" s="21">
        <f t="shared" si="8"/>
        <v>-6</v>
      </c>
      <c r="I29" s="42">
        <f t="shared" si="9"/>
        <v>37.17526059088221</v>
      </c>
    </row>
    <row r="30" spans="1:9" x14ac:dyDescent="0.3">
      <c r="A30" s="44" t="s">
        <v>23</v>
      </c>
      <c r="B30" s="59">
        <v>58</v>
      </c>
      <c r="C30" s="59">
        <v>40.926763859362246</v>
      </c>
      <c r="D30" s="32">
        <f t="shared" si="10"/>
        <v>9.6828046744574292E-2</v>
      </c>
      <c r="E30" s="60">
        <v>46</v>
      </c>
      <c r="F30" s="60">
        <v>33.61547262794322</v>
      </c>
      <c r="G30" s="32">
        <f t="shared" si="11"/>
        <v>0.12432432432432433</v>
      </c>
      <c r="H30" s="30">
        <f t="shared" si="8"/>
        <v>12</v>
      </c>
      <c r="I30" s="42">
        <f t="shared" si="9"/>
        <v>52.962250707461443</v>
      </c>
    </row>
    <row r="31" spans="1:9" x14ac:dyDescent="0.3">
      <c r="B31" s="45"/>
      <c r="C31" s="45"/>
      <c r="E31" s="45"/>
      <c r="F31" s="45"/>
      <c r="I31" s="45"/>
    </row>
    <row r="32" spans="1:9" x14ac:dyDescent="0.3">
      <c r="A32" s="7" t="s">
        <v>33</v>
      </c>
    </row>
    <row r="33" spans="1:9" ht="30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Kent County</v>
      </c>
      <c r="B3" s="14" t="s">
        <v>10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53">
        <v>412</v>
      </c>
      <c r="C8" s="53">
        <v>156.67163112701675</v>
      </c>
      <c r="D8" s="23">
        <f t="shared" ref="D8" si="0">B8/B$8</f>
        <v>1</v>
      </c>
      <c r="E8" s="54">
        <v>27</v>
      </c>
      <c r="F8" s="54">
        <v>30.000000000000004</v>
      </c>
      <c r="G8" s="23">
        <f t="shared" ref="G8" si="1">E8/E$8</f>
        <v>1</v>
      </c>
      <c r="H8" s="41">
        <f t="shared" ref="H8:H12" si="2">B8-E8</f>
        <v>385</v>
      </c>
      <c r="I8" s="42">
        <f t="shared" ref="I8:I12" si="3">((SQRT((C8/1.645)^2+(F8/1.645)^2)))*1.645</f>
        <v>159.5180240599789</v>
      </c>
    </row>
    <row r="9" spans="1:9" x14ac:dyDescent="0.3">
      <c r="A9" s="37" t="s">
        <v>13</v>
      </c>
      <c r="B9" s="53">
        <v>234</v>
      </c>
      <c r="C9" s="53">
        <v>126.84242192578948</v>
      </c>
      <c r="D9" s="23">
        <f>B9/B$8</f>
        <v>0.56796116504854366</v>
      </c>
      <c r="E9" s="54">
        <v>0</v>
      </c>
      <c r="F9" s="54">
        <v>0</v>
      </c>
      <c r="G9" s="23">
        <f>E9/E$8</f>
        <v>0</v>
      </c>
      <c r="H9" s="41">
        <f t="shared" si="2"/>
        <v>234</v>
      </c>
      <c r="I9" s="42">
        <f t="shared" si="3"/>
        <v>126.84242192578948</v>
      </c>
    </row>
    <row r="10" spans="1:9" x14ac:dyDescent="0.3">
      <c r="A10" s="37" t="s">
        <v>14</v>
      </c>
      <c r="B10" s="53">
        <v>56</v>
      </c>
      <c r="C10" s="53">
        <v>67.119296778199342</v>
      </c>
      <c r="D10" s="23">
        <f>B10/B$8</f>
        <v>0.13592233009708737</v>
      </c>
      <c r="E10" s="54">
        <v>0</v>
      </c>
      <c r="F10" s="54">
        <v>0</v>
      </c>
      <c r="G10" s="23">
        <f>E10/E$8</f>
        <v>0</v>
      </c>
      <c r="H10" s="41">
        <f t="shared" si="2"/>
        <v>56</v>
      </c>
      <c r="I10" s="42">
        <f t="shared" si="3"/>
        <v>67.119296778199342</v>
      </c>
    </row>
    <row r="11" spans="1:9" x14ac:dyDescent="0.3">
      <c r="A11" s="37" t="s">
        <v>15</v>
      </c>
      <c r="B11" s="53">
        <v>1</v>
      </c>
      <c r="C11" s="53">
        <v>2</v>
      </c>
      <c r="D11" s="23">
        <f>B11/B$8</f>
        <v>2.4271844660194173E-3</v>
      </c>
      <c r="E11" s="54">
        <v>0</v>
      </c>
      <c r="F11" s="54">
        <v>0</v>
      </c>
      <c r="G11" s="23">
        <f>E11/E$8</f>
        <v>0</v>
      </c>
      <c r="H11" s="41">
        <f t="shared" si="2"/>
        <v>1</v>
      </c>
      <c r="I11" s="42">
        <f t="shared" si="3"/>
        <v>2</v>
      </c>
    </row>
    <row r="12" spans="1:9" x14ac:dyDescent="0.3">
      <c r="A12" s="38" t="s">
        <v>16</v>
      </c>
      <c r="B12" s="53">
        <v>121</v>
      </c>
      <c r="C12" s="53">
        <v>62.833112289620033</v>
      </c>
      <c r="D12" s="23">
        <f>B12/B$8</f>
        <v>0.2936893203883495</v>
      </c>
      <c r="E12" s="54">
        <v>27</v>
      </c>
      <c r="F12" s="54">
        <v>30.000000000000004</v>
      </c>
      <c r="G12" s="23">
        <f>E12/E$8</f>
        <v>1</v>
      </c>
      <c r="H12" s="41">
        <f t="shared" si="2"/>
        <v>94</v>
      </c>
      <c r="I12" s="42">
        <f t="shared" si="3"/>
        <v>69.627580742116848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40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7">
        <v>262</v>
      </c>
      <c r="C15" s="57">
        <v>124.95999359795117</v>
      </c>
      <c r="D15" s="23">
        <f>B15/B$15</f>
        <v>1</v>
      </c>
      <c r="E15" s="58">
        <v>12</v>
      </c>
      <c r="F15" s="58">
        <v>17</v>
      </c>
      <c r="G15" s="23">
        <f>E15/E$15</f>
        <v>1</v>
      </c>
      <c r="H15" s="21">
        <f t="shared" ref="H15:H21" si="4">B15-E15</f>
        <v>250</v>
      </c>
      <c r="I15" s="27">
        <f t="shared" ref="I15:I21" si="5">((SQRT((C15/1.645)^2+(F15/1.645)^2)))*1.645</f>
        <v>126.11106216347557</v>
      </c>
    </row>
    <row r="16" spans="1:9" x14ac:dyDescent="0.3">
      <c r="A16" s="37" t="s">
        <v>17</v>
      </c>
      <c r="B16" s="57">
        <v>159</v>
      </c>
      <c r="C16" s="57">
        <v>110.47624178980746</v>
      </c>
      <c r="D16" s="23">
        <f>B16/B$15</f>
        <v>0.60687022900763354</v>
      </c>
      <c r="E16" s="58">
        <v>0</v>
      </c>
      <c r="F16" s="58">
        <v>0</v>
      </c>
      <c r="G16" s="23">
        <f>E16/E$15</f>
        <v>0</v>
      </c>
      <c r="H16" s="21">
        <f t="shared" si="4"/>
        <v>159</v>
      </c>
      <c r="I16" s="27">
        <f t="shared" si="5"/>
        <v>110.47624178980746</v>
      </c>
    </row>
    <row r="17" spans="1:9" x14ac:dyDescent="0.3">
      <c r="A17" s="37" t="s">
        <v>18</v>
      </c>
      <c r="B17" s="57">
        <v>27</v>
      </c>
      <c r="C17" s="57">
        <v>24.939927826679853</v>
      </c>
      <c r="D17" s="23">
        <f t="shared" ref="D17:D21" si="6">B17/B$15</f>
        <v>0.10305343511450382</v>
      </c>
      <c r="E17" s="58">
        <v>0</v>
      </c>
      <c r="F17" s="58">
        <v>0</v>
      </c>
      <c r="G17" s="23">
        <f t="shared" ref="G17:G21" si="7">E17/E$15</f>
        <v>0</v>
      </c>
      <c r="H17" s="21">
        <f t="shared" si="4"/>
        <v>27</v>
      </c>
      <c r="I17" s="27">
        <f t="shared" si="5"/>
        <v>24.939927826679853</v>
      </c>
    </row>
    <row r="18" spans="1:9" x14ac:dyDescent="0.3">
      <c r="A18" s="37" t="s">
        <v>19</v>
      </c>
      <c r="B18" s="57">
        <v>32</v>
      </c>
      <c r="C18" s="57">
        <v>33.911649915626342</v>
      </c>
      <c r="D18" s="23">
        <f t="shared" si="6"/>
        <v>0.12213740458015267</v>
      </c>
      <c r="E18" s="58">
        <v>0</v>
      </c>
      <c r="F18" s="58">
        <v>0</v>
      </c>
      <c r="G18" s="23">
        <f t="shared" si="7"/>
        <v>0</v>
      </c>
      <c r="H18" s="21">
        <f t="shared" si="4"/>
        <v>32</v>
      </c>
      <c r="I18" s="27">
        <f t="shared" si="5"/>
        <v>33.911649915626342</v>
      </c>
    </row>
    <row r="19" spans="1:9" x14ac:dyDescent="0.3">
      <c r="A19" s="38" t="s">
        <v>20</v>
      </c>
      <c r="B19" s="57">
        <v>15</v>
      </c>
      <c r="C19" s="57">
        <v>16.643316977093239</v>
      </c>
      <c r="D19" s="23">
        <f t="shared" si="6"/>
        <v>5.7251908396946563E-2</v>
      </c>
      <c r="E19" s="58">
        <v>0</v>
      </c>
      <c r="F19" s="58">
        <v>0</v>
      </c>
      <c r="G19" s="23">
        <f t="shared" si="7"/>
        <v>0</v>
      </c>
      <c r="H19" s="21">
        <f t="shared" si="4"/>
        <v>15</v>
      </c>
      <c r="I19" s="27">
        <f t="shared" si="5"/>
        <v>16.643316977093239</v>
      </c>
    </row>
    <row r="20" spans="1:9" x14ac:dyDescent="0.3">
      <c r="A20" s="38" t="s">
        <v>21</v>
      </c>
      <c r="B20" s="57">
        <v>29</v>
      </c>
      <c r="C20" s="57">
        <v>36.891733491393431</v>
      </c>
      <c r="D20" s="23">
        <f t="shared" si="6"/>
        <v>0.11068702290076336</v>
      </c>
      <c r="E20" s="58">
        <v>12</v>
      </c>
      <c r="F20" s="58">
        <v>17</v>
      </c>
      <c r="G20" s="23">
        <f t="shared" si="7"/>
        <v>1</v>
      </c>
      <c r="H20" s="21">
        <f t="shared" si="4"/>
        <v>17</v>
      </c>
      <c r="I20" s="27">
        <f t="shared" si="5"/>
        <v>40.620192023179797</v>
      </c>
    </row>
    <row r="21" spans="1:9" x14ac:dyDescent="0.3">
      <c r="A21" s="38" t="s">
        <v>30</v>
      </c>
      <c r="B21" s="57">
        <v>0</v>
      </c>
      <c r="C21" s="57">
        <v>0</v>
      </c>
      <c r="D21" s="23">
        <f t="shared" si="6"/>
        <v>0</v>
      </c>
      <c r="E21" s="58">
        <v>0</v>
      </c>
      <c r="F21" s="58">
        <v>0</v>
      </c>
      <c r="G21" s="23">
        <f t="shared" si="7"/>
        <v>0</v>
      </c>
      <c r="H21" s="21">
        <f t="shared" si="4"/>
        <v>0</v>
      </c>
      <c r="I21" s="27">
        <f t="shared" si="5"/>
        <v>0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61">
        <v>412</v>
      </c>
      <c r="C24" s="61">
        <v>152.5417975507041</v>
      </c>
      <c r="D24" s="23">
        <f>B24/B$24</f>
        <v>1</v>
      </c>
      <c r="E24" s="62">
        <v>27</v>
      </c>
      <c r="F24" s="62">
        <v>30.232432915661946</v>
      </c>
      <c r="G24" s="23">
        <f>E24/E$24</f>
        <v>1</v>
      </c>
      <c r="H24" s="21">
        <f>B24-E24</f>
        <v>385</v>
      </c>
      <c r="I24" s="27">
        <f t="shared" ref="I24:I30" si="8">((SQRT((C24/1.645)^2+(F24/1.645)^2)))*1.645</f>
        <v>155.50884219233322</v>
      </c>
    </row>
    <row r="25" spans="1:9" ht="28.8" x14ac:dyDescent="0.3">
      <c r="A25" s="37" t="s">
        <v>25</v>
      </c>
      <c r="B25" s="61">
        <v>171</v>
      </c>
      <c r="C25" s="61">
        <v>113.68817000902071</v>
      </c>
      <c r="D25" s="23">
        <f t="shared" ref="D25:D30" si="9">B25/B$24</f>
        <v>0.41504854368932037</v>
      </c>
      <c r="E25" s="62">
        <v>0</v>
      </c>
      <c r="F25" s="62">
        <v>0</v>
      </c>
      <c r="G25" s="23">
        <f t="shared" ref="G25:G30" si="10">E25/E$24</f>
        <v>0</v>
      </c>
      <c r="H25" s="21">
        <f t="shared" ref="H25:H30" si="11">B25-E25</f>
        <v>171</v>
      </c>
      <c r="I25" s="27">
        <f t="shared" si="8"/>
        <v>113.68817000902071</v>
      </c>
    </row>
    <row r="26" spans="1:9" ht="28.8" x14ac:dyDescent="0.3">
      <c r="A26" s="37" t="s">
        <v>26</v>
      </c>
      <c r="B26" s="61">
        <v>8</v>
      </c>
      <c r="C26" s="61">
        <v>13</v>
      </c>
      <c r="D26" s="23">
        <f t="shared" si="9"/>
        <v>1.9417475728155338E-2</v>
      </c>
      <c r="E26" s="62">
        <v>0</v>
      </c>
      <c r="F26" s="62">
        <v>0</v>
      </c>
      <c r="G26" s="23">
        <f t="shared" si="10"/>
        <v>0</v>
      </c>
      <c r="H26" s="21">
        <f t="shared" si="11"/>
        <v>8</v>
      </c>
      <c r="I26" s="27">
        <f t="shared" si="8"/>
        <v>13</v>
      </c>
    </row>
    <row r="27" spans="1:9" ht="28.8" x14ac:dyDescent="0.3">
      <c r="A27" s="37" t="s">
        <v>27</v>
      </c>
      <c r="B27" s="61">
        <v>60</v>
      </c>
      <c r="C27" s="61">
        <v>45.912961132995989</v>
      </c>
      <c r="D27" s="23">
        <f t="shared" si="9"/>
        <v>0.14563106796116504</v>
      </c>
      <c r="E27" s="62">
        <v>0</v>
      </c>
      <c r="F27" s="62">
        <v>0</v>
      </c>
      <c r="G27" s="23">
        <f t="shared" si="10"/>
        <v>0</v>
      </c>
      <c r="H27" s="21">
        <f t="shared" si="11"/>
        <v>60</v>
      </c>
      <c r="I27" s="27">
        <f t="shared" si="8"/>
        <v>45.912961132995989</v>
      </c>
    </row>
    <row r="28" spans="1:9" ht="28.8" x14ac:dyDescent="0.3">
      <c r="A28" s="37" t="s">
        <v>28</v>
      </c>
      <c r="B28" s="61">
        <v>25</v>
      </c>
      <c r="C28" s="61">
        <v>25.768197453450249</v>
      </c>
      <c r="D28" s="23">
        <f t="shared" si="9"/>
        <v>6.0679611650485438E-2</v>
      </c>
      <c r="E28" s="62">
        <v>12</v>
      </c>
      <c r="F28" s="62">
        <v>17</v>
      </c>
      <c r="G28" s="23">
        <f t="shared" si="10"/>
        <v>0.44444444444444442</v>
      </c>
      <c r="H28" s="21">
        <f t="shared" si="11"/>
        <v>13</v>
      </c>
      <c r="I28" s="27">
        <f t="shared" si="8"/>
        <v>30.870698080866262</v>
      </c>
    </row>
    <row r="29" spans="1:9" x14ac:dyDescent="0.3">
      <c r="A29" s="37" t="s">
        <v>22</v>
      </c>
      <c r="B29" s="61">
        <v>21</v>
      </c>
      <c r="C29" s="61">
        <v>23.53720459187964</v>
      </c>
      <c r="D29" s="23">
        <f t="shared" si="9"/>
        <v>5.0970873786407765E-2</v>
      </c>
      <c r="E29" s="62">
        <v>0</v>
      </c>
      <c r="F29" s="62">
        <v>0</v>
      </c>
      <c r="G29" s="23">
        <f t="shared" si="10"/>
        <v>0</v>
      </c>
      <c r="H29" s="21">
        <f t="shared" si="11"/>
        <v>21</v>
      </c>
      <c r="I29" s="27">
        <f t="shared" si="8"/>
        <v>23.53720459187964</v>
      </c>
    </row>
    <row r="30" spans="1:9" x14ac:dyDescent="0.3">
      <c r="A30" s="44" t="s">
        <v>23</v>
      </c>
      <c r="B30" s="61">
        <v>127</v>
      </c>
      <c r="C30" s="61">
        <v>82.758685344802331</v>
      </c>
      <c r="D30" s="23">
        <f t="shared" si="9"/>
        <v>0.30825242718446599</v>
      </c>
      <c r="E30" s="62">
        <v>15</v>
      </c>
      <c r="F30" s="62">
        <v>25</v>
      </c>
      <c r="G30" s="32">
        <f t="shared" si="10"/>
        <v>0.55555555555555558</v>
      </c>
      <c r="H30" s="30">
        <f t="shared" si="11"/>
        <v>112</v>
      </c>
      <c r="I30" s="33">
        <f t="shared" si="8"/>
        <v>86.452298986203942</v>
      </c>
    </row>
    <row r="31" spans="1:9" x14ac:dyDescent="0.3">
      <c r="B31" s="45"/>
      <c r="C31" s="45"/>
      <c r="D31" s="45"/>
      <c r="E31" s="45"/>
      <c r="F31" s="45"/>
    </row>
    <row r="32" spans="1:9" x14ac:dyDescent="0.3">
      <c r="A32" s="7" t="s">
        <v>34</v>
      </c>
    </row>
    <row r="33" spans="1:9" ht="28.2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Kent County</v>
      </c>
      <c r="B3" s="14" t="s">
        <v>7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50">
        <v>24</v>
      </c>
      <c r="C8" s="50">
        <v>23</v>
      </c>
      <c r="D8" s="23">
        <f>IF(B8=0,0,B8/B$8)</f>
        <v>1</v>
      </c>
      <c r="E8" s="47">
        <v>0</v>
      </c>
      <c r="F8" s="47">
        <v>0</v>
      </c>
      <c r="G8" s="23">
        <v>0</v>
      </c>
      <c r="H8" s="41">
        <f t="shared" ref="H8:H12" si="0">B8-E8</f>
        <v>24</v>
      </c>
      <c r="I8" s="42">
        <f t="shared" ref="I8:I12" si="1">((SQRT((C8/1.645)^2+(F8/1.645)^2)))*1.645</f>
        <v>23</v>
      </c>
    </row>
    <row r="9" spans="1:9" x14ac:dyDescent="0.3">
      <c r="A9" s="37" t="s">
        <v>13</v>
      </c>
      <c r="B9" s="50">
        <v>0</v>
      </c>
      <c r="C9" s="50">
        <v>0</v>
      </c>
      <c r="D9" s="23">
        <f t="shared" ref="D9:D12" si="2">IF(B9=0,0,B9/B$8)</f>
        <v>0</v>
      </c>
      <c r="E9" s="47">
        <v>0</v>
      </c>
      <c r="F9" s="47">
        <v>0</v>
      </c>
      <c r="G9" s="23">
        <v>0</v>
      </c>
      <c r="H9" s="41">
        <f t="shared" si="0"/>
        <v>0</v>
      </c>
      <c r="I9" s="42">
        <f t="shared" si="1"/>
        <v>0</v>
      </c>
    </row>
    <row r="10" spans="1:9" x14ac:dyDescent="0.3">
      <c r="A10" s="37" t="s">
        <v>14</v>
      </c>
      <c r="B10" s="50">
        <v>0</v>
      </c>
      <c r="C10" s="50">
        <v>0</v>
      </c>
      <c r="D10" s="23">
        <f t="shared" si="2"/>
        <v>0</v>
      </c>
      <c r="E10" s="47">
        <v>0</v>
      </c>
      <c r="F10" s="47">
        <v>0</v>
      </c>
      <c r="G10" s="23">
        <v>0</v>
      </c>
      <c r="H10" s="41">
        <f t="shared" si="0"/>
        <v>0</v>
      </c>
      <c r="I10" s="42">
        <f>((SQRT((C10/1.645)^2+(F10/1.645)^2)))*1.645</f>
        <v>0</v>
      </c>
    </row>
    <row r="11" spans="1:9" x14ac:dyDescent="0.3">
      <c r="A11" s="37" t="s">
        <v>15</v>
      </c>
      <c r="B11" s="50">
        <v>0</v>
      </c>
      <c r="C11" s="50">
        <v>0</v>
      </c>
      <c r="D11" s="23">
        <f t="shared" si="2"/>
        <v>0</v>
      </c>
      <c r="E11" s="47">
        <v>0</v>
      </c>
      <c r="F11" s="47">
        <v>0</v>
      </c>
      <c r="G11" s="23">
        <v>0</v>
      </c>
      <c r="H11" s="41">
        <f t="shared" si="0"/>
        <v>0</v>
      </c>
      <c r="I11" s="42">
        <f>((SQRT((C11/1.645)^2+(F11/1.645)^2)))*1.645</f>
        <v>0</v>
      </c>
    </row>
    <row r="12" spans="1:9" x14ac:dyDescent="0.3">
      <c r="A12" s="38" t="s">
        <v>16</v>
      </c>
      <c r="B12" s="50">
        <v>24</v>
      </c>
      <c r="C12" s="50">
        <v>23</v>
      </c>
      <c r="D12" s="23">
        <f t="shared" si="2"/>
        <v>1</v>
      </c>
      <c r="E12" s="47">
        <v>0</v>
      </c>
      <c r="F12" s="47">
        <v>0</v>
      </c>
      <c r="G12" s="23">
        <v>0</v>
      </c>
      <c r="H12" s="41">
        <f t="shared" si="0"/>
        <v>24</v>
      </c>
      <c r="I12" s="42">
        <f t="shared" si="1"/>
        <v>23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40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49">
        <v>24</v>
      </c>
      <c r="C15" s="49">
        <v>22.472205054244231</v>
      </c>
      <c r="D15" s="23">
        <f>IF(B15=0,0,B15/B$15)</f>
        <v>1</v>
      </c>
      <c r="E15" s="47">
        <v>0</v>
      </c>
      <c r="F15" s="47">
        <v>0</v>
      </c>
      <c r="G15" s="23">
        <v>0</v>
      </c>
      <c r="H15" s="21">
        <f t="shared" ref="H15:H21" si="3">B15-E15</f>
        <v>24</v>
      </c>
      <c r="I15" s="27">
        <f t="shared" ref="I15:I21" si="4">((SQRT((C15/1.645)^2+(F15/1.645)^2)))*1.645</f>
        <v>22.472205054244231</v>
      </c>
    </row>
    <row r="16" spans="1:9" x14ac:dyDescent="0.3">
      <c r="A16" s="37" t="s">
        <v>17</v>
      </c>
      <c r="B16" s="49">
        <v>0</v>
      </c>
      <c r="C16" s="49">
        <v>0</v>
      </c>
      <c r="D16" s="23">
        <f t="shared" ref="D16:D21" si="5">IF(B16=0,0,B16/B$15)</f>
        <v>0</v>
      </c>
      <c r="E16" s="47">
        <v>0</v>
      </c>
      <c r="F16" s="47">
        <v>0</v>
      </c>
      <c r="G16" s="23">
        <v>0</v>
      </c>
      <c r="H16" s="21">
        <f t="shared" si="3"/>
        <v>0</v>
      </c>
      <c r="I16" s="27">
        <f t="shared" si="4"/>
        <v>0</v>
      </c>
    </row>
    <row r="17" spans="1:9" x14ac:dyDescent="0.3">
      <c r="A17" s="37" t="s">
        <v>18</v>
      </c>
      <c r="B17" s="49">
        <v>15</v>
      </c>
      <c r="C17" s="49">
        <v>19</v>
      </c>
      <c r="D17" s="23">
        <f t="shared" si="5"/>
        <v>0.625</v>
      </c>
      <c r="E17" s="47">
        <v>0</v>
      </c>
      <c r="F17" s="47">
        <v>0</v>
      </c>
      <c r="G17" s="23">
        <v>0</v>
      </c>
      <c r="H17" s="21">
        <f t="shared" si="3"/>
        <v>15</v>
      </c>
      <c r="I17" s="27">
        <f t="shared" si="4"/>
        <v>19</v>
      </c>
    </row>
    <row r="18" spans="1:9" x14ac:dyDescent="0.3">
      <c r="A18" s="37" t="s">
        <v>19</v>
      </c>
      <c r="B18" s="49">
        <v>9</v>
      </c>
      <c r="C18" s="49">
        <v>12</v>
      </c>
      <c r="D18" s="23">
        <f t="shared" si="5"/>
        <v>0.375</v>
      </c>
      <c r="E18" s="47">
        <v>0</v>
      </c>
      <c r="F18" s="47">
        <v>0</v>
      </c>
      <c r="G18" s="23">
        <v>0</v>
      </c>
      <c r="H18" s="21">
        <f t="shared" si="3"/>
        <v>9</v>
      </c>
      <c r="I18" s="27">
        <f t="shared" si="4"/>
        <v>12</v>
      </c>
    </row>
    <row r="19" spans="1:9" x14ac:dyDescent="0.3">
      <c r="A19" s="38" t="s">
        <v>20</v>
      </c>
      <c r="B19" s="49">
        <v>0</v>
      </c>
      <c r="C19" s="49">
        <v>0</v>
      </c>
      <c r="D19" s="23">
        <f t="shared" si="5"/>
        <v>0</v>
      </c>
      <c r="E19" s="47">
        <v>0</v>
      </c>
      <c r="F19" s="47">
        <v>0</v>
      </c>
      <c r="G19" s="23">
        <v>0</v>
      </c>
      <c r="H19" s="21">
        <f t="shared" si="3"/>
        <v>0</v>
      </c>
      <c r="I19" s="27">
        <f t="shared" si="4"/>
        <v>0</v>
      </c>
    </row>
    <row r="20" spans="1:9" x14ac:dyDescent="0.3">
      <c r="A20" s="38" t="s">
        <v>21</v>
      </c>
      <c r="B20" s="49">
        <v>0</v>
      </c>
      <c r="C20" s="49">
        <v>0</v>
      </c>
      <c r="D20" s="23">
        <f t="shared" si="5"/>
        <v>0</v>
      </c>
      <c r="E20" s="47">
        <v>0</v>
      </c>
      <c r="F20" s="47">
        <v>0</v>
      </c>
      <c r="G20" s="23">
        <v>0</v>
      </c>
      <c r="H20" s="21">
        <f t="shared" si="3"/>
        <v>0</v>
      </c>
      <c r="I20" s="27">
        <f t="shared" si="4"/>
        <v>0</v>
      </c>
    </row>
    <row r="21" spans="1:9" x14ac:dyDescent="0.3">
      <c r="A21" s="38" t="s">
        <v>30</v>
      </c>
      <c r="B21" s="49">
        <v>0</v>
      </c>
      <c r="C21" s="49">
        <v>0</v>
      </c>
      <c r="D21" s="23">
        <f t="shared" si="5"/>
        <v>0</v>
      </c>
      <c r="E21" s="47">
        <v>0</v>
      </c>
      <c r="F21" s="47">
        <v>0</v>
      </c>
      <c r="G21" s="23">
        <v>0</v>
      </c>
      <c r="H21" s="21">
        <f t="shared" si="3"/>
        <v>0</v>
      </c>
      <c r="I21" s="27">
        <f t="shared" si="4"/>
        <v>0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48">
        <v>24</v>
      </c>
      <c r="C24" s="48">
        <v>23</v>
      </c>
      <c r="D24" s="23">
        <f>IF(B24=0,0,B24/B$24)</f>
        <v>1</v>
      </c>
      <c r="E24" s="47">
        <v>0</v>
      </c>
      <c r="F24" s="47">
        <v>0</v>
      </c>
      <c r="G24" s="23">
        <v>0</v>
      </c>
      <c r="H24" s="21">
        <f t="shared" ref="H24:H30" si="6">B24-E24</f>
        <v>24</v>
      </c>
      <c r="I24" s="27">
        <f t="shared" ref="I24:I30" si="7">((SQRT((C24/1.645)^2+(F24/1.645)^2)))*1.645</f>
        <v>23</v>
      </c>
    </row>
    <row r="25" spans="1:9" ht="28.8" x14ac:dyDescent="0.3">
      <c r="A25" s="37" t="s">
        <v>25</v>
      </c>
      <c r="B25" s="48">
        <v>0</v>
      </c>
      <c r="C25" s="48">
        <v>0</v>
      </c>
      <c r="D25" s="23">
        <f t="shared" ref="D25:D30" si="8">IF(B25=0,0,B25/B$24)</f>
        <v>0</v>
      </c>
      <c r="E25" s="47">
        <v>0</v>
      </c>
      <c r="F25" s="47">
        <v>0</v>
      </c>
      <c r="G25" s="23">
        <v>0</v>
      </c>
      <c r="H25" s="21">
        <f t="shared" si="6"/>
        <v>0</v>
      </c>
      <c r="I25" s="27">
        <f t="shared" si="7"/>
        <v>0</v>
      </c>
    </row>
    <row r="26" spans="1:9" ht="28.8" x14ac:dyDescent="0.3">
      <c r="A26" s="37" t="s">
        <v>26</v>
      </c>
      <c r="B26" s="48">
        <v>0</v>
      </c>
      <c r="C26" s="48">
        <v>0</v>
      </c>
      <c r="D26" s="23">
        <f t="shared" si="8"/>
        <v>0</v>
      </c>
      <c r="E26" s="47">
        <v>0</v>
      </c>
      <c r="F26" s="47">
        <v>0</v>
      </c>
      <c r="G26" s="23">
        <v>0</v>
      </c>
      <c r="H26" s="21">
        <f t="shared" si="6"/>
        <v>0</v>
      </c>
      <c r="I26" s="27">
        <f t="shared" si="7"/>
        <v>0</v>
      </c>
    </row>
    <row r="27" spans="1:9" ht="28.8" x14ac:dyDescent="0.3">
      <c r="A27" s="37" t="s">
        <v>27</v>
      </c>
      <c r="B27" s="48">
        <v>0</v>
      </c>
      <c r="C27" s="48">
        <v>0</v>
      </c>
      <c r="D27" s="23">
        <f t="shared" si="8"/>
        <v>0</v>
      </c>
      <c r="E27" s="47">
        <v>0</v>
      </c>
      <c r="F27" s="47">
        <v>0</v>
      </c>
      <c r="G27" s="23">
        <v>0</v>
      </c>
      <c r="H27" s="21">
        <f t="shared" si="6"/>
        <v>0</v>
      </c>
      <c r="I27" s="27">
        <f t="shared" si="7"/>
        <v>0</v>
      </c>
    </row>
    <row r="28" spans="1:9" ht="28.8" x14ac:dyDescent="0.3">
      <c r="A28" s="37" t="s">
        <v>28</v>
      </c>
      <c r="B28" s="48">
        <v>24</v>
      </c>
      <c r="C28" s="48">
        <v>23</v>
      </c>
      <c r="D28" s="23">
        <f t="shared" si="8"/>
        <v>1</v>
      </c>
      <c r="E28" s="47">
        <v>0</v>
      </c>
      <c r="F28" s="47">
        <v>0</v>
      </c>
      <c r="G28" s="23">
        <v>0</v>
      </c>
      <c r="H28" s="21">
        <f t="shared" si="6"/>
        <v>24</v>
      </c>
      <c r="I28" s="27">
        <f t="shared" si="7"/>
        <v>23</v>
      </c>
    </row>
    <row r="29" spans="1:9" x14ac:dyDescent="0.3">
      <c r="A29" s="37" t="s">
        <v>22</v>
      </c>
      <c r="B29" s="48">
        <v>0</v>
      </c>
      <c r="C29" s="48">
        <v>0</v>
      </c>
      <c r="D29" s="23">
        <f t="shared" si="8"/>
        <v>0</v>
      </c>
      <c r="E29" s="47">
        <v>0</v>
      </c>
      <c r="F29" s="47">
        <v>0</v>
      </c>
      <c r="G29" s="23">
        <v>0</v>
      </c>
      <c r="H29" s="21">
        <f t="shared" si="6"/>
        <v>0</v>
      </c>
      <c r="I29" s="27">
        <f t="shared" si="7"/>
        <v>0</v>
      </c>
    </row>
    <row r="30" spans="1:9" x14ac:dyDescent="0.3">
      <c r="A30" s="44" t="s">
        <v>23</v>
      </c>
      <c r="B30" s="48">
        <v>0</v>
      </c>
      <c r="C30" s="48">
        <v>0</v>
      </c>
      <c r="D30" s="23">
        <f t="shared" si="8"/>
        <v>0</v>
      </c>
      <c r="E30" s="47">
        <v>0</v>
      </c>
      <c r="F30" s="47">
        <v>0</v>
      </c>
      <c r="G30" s="32">
        <v>0</v>
      </c>
      <c r="H30" s="30">
        <f t="shared" si="6"/>
        <v>0</v>
      </c>
      <c r="I30" s="33">
        <f t="shared" si="7"/>
        <v>0</v>
      </c>
    </row>
    <row r="31" spans="1:9" x14ac:dyDescent="0.3">
      <c r="A31" s="46"/>
      <c r="B31" s="45"/>
      <c r="C31" s="45"/>
      <c r="D31" s="45"/>
      <c r="E31" s="45"/>
      <c r="F31" s="45"/>
      <c r="G31" s="46"/>
      <c r="H31" s="46"/>
      <c r="I31" s="46"/>
    </row>
    <row r="32" spans="1:9" x14ac:dyDescent="0.3">
      <c r="A32" s="7" t="s">
        <v>35</v>
      </c>
    </row>
    <row r="33" spans="1:9" ht="28.8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61FC43-D0A4-454B-93A6-EBB00802C0B7}"/>
</file>

<file path=customXml/itemProps2.xml><?xml version="1.0" encoding="utf-8"?>
<ds:datastoreItem xmlns:ds="http://schemas.openxmlformats.org/officeDocument/2006/customXml" ds:itemID="{01DA0081-7552-47B8-AA17-C2B6B1EDFCD4}"/>
</file>

<file path=customXml/itemProps3.xml><?xml version="1.0" encoding="utf-8"?>
<ds:datastoreItem xmlns:ds="http://schemas.openxmlformats.org/officeDocument/2006/customXml" ds:itemID="{5809D504-67DA-43C4-B278-4870D6D6B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2014-10-14T20:18:10Z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