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I8" i="1"/>
  <c r="H8" i="1"/>
  <c r="F8" i="1"/>
  <c r="E8" i="1"/>
  <c r="G8" i="1" s="1"/>
  <c r="C8" i="1"/>
  <c r="B8" i="1"/>
  <c r="D8" i="1" s="1"/>
  <c r="G16" i="6" l="1"/>
  <c r="G17" i="6"/>
  <c r="G18" i="6"/>
  <c r="G19" i="6"/>
  <c r="G20" i="6"/>
  <c r="G21" i="6"/>
  <c r="G15" i="6"/>
  <c r="D29" i="7"/>
  <c r="D25" i="7" l="1"/>
  <c r="D26" i="7"/>
  <c r="D27" i="7"/>
  <c r="D28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<sst xmlns="http://schemas.openxmlformats.org/spreadsheetml/2006/main" count="157" uniqueCount="41">
  <si>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</si>
  <si>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</si>
  <si>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</si>
  <si>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</si>
  <si>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</si>
  <si>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</si>
  <si>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</si>
  <si>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</si>
  <si>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</si>
  <si>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</si>
  <si>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</si>
  <si>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</si>
  <si>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</si>
  <si>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</si>
  <si>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</si>
  <si>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</si>
  <si>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</si>
  <si>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</si>
  <si>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</si>
  <si>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</si>
  <si>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</si>
  <si>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</si>
  <si>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</si>
  <si>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</si>
  <si>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</si>
  <si>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</si>
  <si>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</si>
  <si>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</si>
  <si>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</si>
  <si>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</si>
  <si>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</si>
  <si>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</si>
  <si>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</si>
  <si>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</si>
  <si>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</si>
  <si>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</si>
  <si>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</si>
  <si>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</si>
  <si>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</si>
  <si>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</si>
  <si>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St. Mary's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</si>
</sst>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0" fontId="6" fillId="0" borderId="0" xfId="9" applyFont="1" applyFill="1" applyBorder="1" applyAlignment="1">
      <alignment horizontal="left" wrapText="1"/>
    </xf>
    <xf numFmtId="0" fontId="9" fillId="0" borderId="0" xfId="5" applyFont="1" applyAlignment="1">
      <alignment horizontal="center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14" t="s">
        <v>8</v>
      </c>
      <c r="C3" s="14"/>
      <c r="D3" s="14"/>
      <c r="E3" s="14"/>
      <c r="F3" s="14"/>
      <c r="G3" s="14"/>
      <c r="H3" s="14"/>
      <c r="I3" s="1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  <c r="K5" s="6"/>
    </row>
    <row r="6" spans="1:11" x14ac:dyDescent="0.3">
      <c r="A6" s="17" t="s">
        <v>12</v>
      </c>
      <c r="B6" s="4" t="s">
        <v>2</v>
      </c>
      <c r="C6" s="18" t="s">
        <v>3</v>
      </c>
      <c r="D6" s="19" t="s">
        <v>4</v>
      </c>
      <c r="E6" s="4" t="s">
        <v>2</v>
      </c>
      <c r="F6" s="18" t="s">
        <v>3</v>
      </c>
      <c r="G6" s="19" t="s">
        <v>4</v>
      </c>
      <c r="H6" s="4" t="s">
        <v>2</v>
      </c>
      <c r="I6" s="19" t="s">
        <v>3</v>
      </c>
      <c r="K6" s="6"/>
    </row>
    <row r="7" spans="1:11" s="5" customFormat="1" x14ac:dyDescent="0.3">
      <c r="A7" s="17"/>
      <c r="B7" s="4"/>
      <c r="C7" s="18"/>
      <c r="D7" s="19"/>
      <c r="E7" s="4"/>
      <c r="F7" s="18"/>
      <c r="G7" s="19"/>
      <c r="H7" s="4"/>
      <c r="I7" s="19"/>
      <c r="K7" s="6"/>
    </row>
    <row r="8" spans="1:11" x14ac:dyDescent="0.3">
      <c r="A8" s="20" t="s">
        <v>5</v>
      </c>
      <c r="B8" s="21">
        <f>Intra!B8+Inter!B8+Foreign!B8</f>
        <v>5106</v>
      </c>
      <c r="C8" s="22">
        <f>((SQRT((Intra!C8/1.645)^2+(Inter!C8/1.645)^2+(Foreign!C8/1.645)^2))*1.645)</f>
        <v>590.15336989633465</v>
      </c>
      <c r="D8" s="23">
        <f>B8/B$15</f>
        <v>1.0961786174323744</v>
      </c>
      <c r="E8" s="21">
        <f>Intra!E8+Inter!E8+Foreign!E8</f>
        <v>2041</v>
      </c>
      <c r="F8" s="22">
        <f>((SQRT((Intra!F8/1.645)^2+(Inter!F8/1.645)^2+(Foreign!F8/1.645)^2))*1.645)</f>
        <v>418.56062882215764</v>
      </c>
      <c r="G8" s="23">
        <f>E8/E$15</f>
        <v>1.1682884945621064</v>
      </c>
      <c r="H8" s="21">
        <f>Intra!H8+Inter!H8+Foreign!H8</f>
        <v>3065</v>
      </c>
      <c r="I8" s="27">
        <f>((SQRT((Intra!I8/1.645)^2+(Inter!I8/1.645)^2+(Foreign!I8/1.645)^2))*1.645)</f>
        <v>723.5150309426889</v>
      </c>
      <c r="K8" s="6"/>
    </row>
    <row r="9" spans="1:11" x14ac:dyDescent="0.3">
      <c r="A9" s="24" t="s">
        <v>13</v>
      </c>
      <c r="B9" s="21">
        <f>Intra!B9+Inter!B9+Foreign!B9</f>
        <v>2891</v>
      </c>
      <c r="C9" s="22">
        <f>((SQRT((Intra!C9/1.645)^2+(Inter!C9/1.645)^2+(Foreign!C9/1.645)^2))*1.645)</f>
        <v>477.09433029538297</v>
      </c>
      <c r="D9" s="23">
        <f t="shared" ref="D9:D12" si="0">B9/B$15</f>
        <v>0.62065264061829106</v>
      </c>
      <c r="E9" s="21">
        <f>Intra!E9+Inter!E9+Foreign!E9</f>
        <v>1148</v>
      </c>
      <c r="F9" s="22">
        <f>((SQRT((Intra!F9/1.645)^2+(Inter!F9/1.645)^2+(Foreign!F9/1.645)^2))*1.645)</f>
        <v>369.04877726392749</v>
      </c>
      <c r="G9" s="23">
        <f t="shared" ref="G9:G12" si="1">E9/E$15</f>
        <v>0.65712650257584426</v>
      </c>
      <c r="H9" s="21">
        <f>Intra!H9+Inter!H9+Foreign!H9</f>
        <v>1743</v>
      </c>
      <c r="I9" s="27">
        <f>((SQRT((Intra!I9/1.645)^2+(Inter!I9/1.645)^2+(Foreign!I9/1.645)^2))*1.645)</f>
        <v>603.17161736938522</v>
      </c>
      <c r="K9" s="6"/>
    </row>
    <row r="10" spans="1:11" x14ac:dyDescent="0.3">
      <c r="A10" s="24" t="s">
        <v>14</v>
      </c>
      <c r="B10" s="21">
        <f>Intra!B10+Inter!B10+Foreign!B10</f>
        <v>376</v>
      </c>
      <c r="C10" s="22">
        <f>((SQRT((Intra!C10/1.645)^2+(Inter!C10/1.645)^2+(Foreign!C10/1.645)^2))*1.645)</f>
        <v>148.28014027508874</v>
      </c>
      <c r="D10" s="23">
        <f t="shared" si="0"/>
        <v>8.0721339630742808E-2</v>
      </c>
      <c r="E10" s="21">
        <f>Intra!E10+Inter!E10+Foreign!E10</f>
        <v>71</v>
      </c>
      <c r="F10" s="22">
        <f>((SQRT((Intra!F10/1.645)^2+(Inter!F10/1.645)^2+(Foreign!F10/1.645)^2))*1.645)</f>
        <v>57.384666941614284</v>
      </c>
      <c r="G10" s="23">
        <f t="shared" si="1"/>
        <v>4.0641099026903264E-2</v>
      </c>
      <c r="H10" s="21">
        <f>Intra!H10+Inter!H10+Foreign!H10</f>
        <v>305</v>
      </c>
      <c r="I10" s="27">
        <f>((SQRT((Intra!I10/1.645)^2+(Inter!I10/1.645)^2+(Foreign!I10/1.645)^2))*1.645)</f>
        <v>158.99685531481435</v>
      </c>
      <c r="K10" s="6"/>
    </row>
    <row r="11" spans="1:11" x14ac:dyDescent="0.3">
      <c r="A11" s="24" t="s">
        <v>15</v>
      </c>
      <c r="B11" s="21">
        <f>Intra!B11+Inter!B11+Foreign!B11</f>
        <v>702</v>
      </c>
      <c r="C11" s="22">
        <f>((SQRT((Intra!C11/1.645)^2+(Inter!C11/1.645)^2+(Foreign!C11/1.645)^2))*1.645)</f>
        <v>205.19502917955884</v>
      </c>
      <c r="D11" s="23">
        <f t="shared" si="0"/>
        <v>0.15070845856590812</v>
      </c>
      <c r="E11" s="21">
        <f>Intra!E11+Inter!E11+Foreign!E11</f>
        <v>66</v>
      </c>
      <c r="F11" s="22">
        <f>((SQRT((Intra!F11/1.645)^2+(Inter!F11/1.645)^2+(Foreign!F11/1.645)^2))*1.645)</f>
        <v>48.836461788299118</v>
      </c>
      <c r="G11" s="23">
        <f t="shared" si="1"/>
        <v>3.7779049799656551E-2</v>
      </c>
      <c r="H11" s="21">
        <f>Intra!H11+Inter!H11+Foreign!H11</f>
        <v>636</v>
      </c>
      <c r="I11" s="27">
        <f>((SQRT((Intra!I11/1.645)^2+(Inter!I11/1.645)^2+(Foreign!I11/1.645)^2))*1.645)</f>
        <v>210.92652749239483</v>
      </c>
      <c r="K11" s="6"/>
    </row>
    <row r="12" spans="1:11" s="1" customFormat="1" x14ac:dyDescent="0.3">
      <c r="A12" s="25" t="s">
        <v>16</v>
      </c>
      <c r="B12" s="21">
        <f>Intra!B12+Inter!B12+Foreign!B12</f>
        <v>1137</v>
      </c>
      <c r="C12" s="22">
        <f>((SQRT((Intra!C12/1.645)^2+(Inter!C12/1.645)^2+(Foreign!C12/1.645)^2))*1.645)</f>
        <v>238.50786150565352</v>
      </c>
      <c r="D12" s="23">
        <f t="shared" si="0"/>
        <v>0.24409617861743238</v>
      </c>
      <c r="E12" s="21">
        <f>Intra!E12+Inter!E12+Foreign!E12</f>
        <v>756</v>
      </c>
      <c r="F12" s="22">
        <f>((SQRT((Intra!F12/1.645)^2+(Inter!F12/1.645)^2+(Foreign!F12/1.645)^2))*1.645)</f>
        <v>182.91254740995765</v>
      </c>
      <c r="G12" s="23">
        <f t="shared" si="1"/>
        <v>0.43274184315970232</v>
      </c>
      <c r="H12" s="21">
        <f>Intra!H12+Inter!H12+Foreign!H12</f>
        <v>381</v>
      </c>
      <c r="I12" s="27">
        <f>((SQRT((Intra!I12/1.645)^2+(Inter!I12/1.645)^2+(Foreign!I12/1.645)^2))*1.645)</f>
        <v>300.57112303080612</v>
      </c>
      <c r="K12" s="6"/>
    </row>
    <row r="13" spans="1:11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11" s="5" customFormat="1" x14ac:dyDescent="0.3">
      <c r="A14" s="17" t="s">
        <v>39</v>
      </c>
      <c r="B14" s="4"/>
      <c r="C14" s="18"/>
      <c r="D14" s="19"/>
      <c r="E14" s="4"/>
      <c r="F14" s="18"/>
      <c r="G14" s="19"/>
      <c r="H14" s="4"/>
      <c r="I14" s="19"/>
    </row>
    <row r="15" spans="1:11" x14ac:dyDescent="0.3">
      <c r="A15" s="20" t="s">
        <v>5</v>
      </c>
      <c r="B15" s="21">
        <f>Intra!B15+Inter!B15+Foreign!B15</f>
        <v>4658</v>
      </c>
      <c r="C15" s="22">
        <f>((SQRT((Intra!C15/1.645)^2+(Inter!C15/1.645)^2+(Foreign!C15/1.645)^2))*1.645)</f>
        <v>566.1634039745062</v>
      </c>
      <c r="D15" s="23">
        <f>B15/B$15</f>
        <v>1</v>
      </c>
      <c r="E15" s="21">
        <f>Intra!E15+Inter!E15+Foreign!E15</f>
        <v>1747</v>
      </c>
      <c r="F15" s="22">
        <f>((SQRT((Intra!F15/1.645)^2+(Inter!F15/1.645)^2+(Foreign!F15/1.645)^2))*1.645)</f>
        <v>318.48390854170322</v>
      </c>
      <c r="G15" s="23">
        <f>E15/E$15</f>
        <v>1</v>
      </c>
      <c r="H15" s="21">
        <f>Intra!H15+Inter!H15+Foreign!H15</f>
        <v>2911</v>
      </c>
      <c r="I15" s="27">
        <f>((SQRT((Intra!I15/1.645)^2+(Inter!I15/1.645)^2+(Foreign!I15/1.645)^2))*1.645)</f>
        <v>649.59448889287842</v>
      </c>
    </row>
    <row r="16" spans="1:11" x14ac:dyDescent="0.3">
      <c r="A16" s="24" t="s">
        <v>17</v>
      </c>
      <c r="B16" s="21">
        <f>Intra!B16+Inter!B16+Foreign!B16</f>
        <v>1517</v>
      </c>
      <c r="C16" s="22">
        <f>((SQRT((Intra!C16/1.645)^2+(Inter!C16/1.645)^2+(Foreign!C16/1.645)^2))*1.645)</f>
        <v>322.19093717856185</v>
      </c>
      <c r="D16" s="23">
        <f>B16/B$15</f>
        <v>0.32567625590382138</v>
      </c>
      <c r="E16" s="21">
        <f>Intra!E16+Inter!E16+Foreign!E16</f>
        <v>625</v>
      </c>
      <c r="F16" s="22">
        <f>((SQRT((Intra!F16/1.645)^2+(Inter!F16/1.645)^2+(Foreign!F16/1.645)^2))*1.645)</f>
        <v>211.26996947034377</v>
      </c>
      <c r="G16" s="23">
        <f>E16/E$15</f>
        <v>0.35775615340583861</v>
      </c>
      <c r="H16" s="21">
        <f>Intra!H16+Inter!H16+Foreign!H16</f>
        <v>892</v>
      </c>
      <c r="I16" s="27">
        <f>((SQRT((Intra!I16/1.645)^2+(Inter!I16/1.645)^2+(Foreign!I16/1.645)^2))*1.645)</f>
        <v>385.28171511246154</v>
      </c>
    </row>
    <row r="17" spans="1:9" x14ac:dyDescent="0.3">
      <c r="A17" s="24" t="s">
        <v>18</v>
      </c>
      <c r="B17" s="21">
        <f>Intra!B17+Inter!B17+Foreign!B17</f>
        <v>849</v>
      </c>
      <c r="C17" s="22">
        <f>((SQRT((Intra!C17/1.645)^2+(Inter!C17/1.645)^2+(Foreign!C17/1.645)^2))*1.645)</f>
        <v>238.63780086147293</v>
      </c>
      <c r="D17" s="23">
        <f t="shared" ref="D17:D21" si="2">B17/B$15</f>
        <v>0.18226706741090598</v>
      </c>
      <c r="E17" s="21">
        <f>Intra!E17+Inter!E17+Foreign!E17</f>
        <v>360</v>
      </c>
      <c r="F17" s="22">
        <f>((SQRT((Intra!F17/1.645)^2+(Inter!F17/1.645)^2+(Foreign!F17/1.645)^2))*1.645)</f>
        <v>148.51935900750448</v>
      </c>
      <c r="G17" s="23">
        <f t="shared" ref="G17:G21" si="3">E17/E$15</f>
        <v>0.20606754436176303</v>
      </c>
      <c r="H17" s="21">
        <f>Intra!H17+Inter!H17+Foreign!H17</f>
        <v>489</v>
      </c>
      <c r="I17" s="27">
        <f>((SQRT((Intra!I17/1.645)^2+(Inter!I17/1.645)^2+(Foreign!I17/1.645)^2))*1.645)</f>
        <v>281.08005976945424</v>
      </c>
    </row>
    <row r="18" spans="1:9" x14ac:dyDescent="0.3">
      <c r="A18" s="24" t="s">
        <v>19</v>
      </c>
      <c r="B18" s="21">
        <f>Intra!B18+Inter!B18+Foreign!B18</f>
        <v>1113</v>
      </c>
      <c r="C18" s="22">
        <f>((SQRT((Intra!C18/1.645)^2+(Inter!C18/1.645)^2+(Foreign!C18/1.645)^2))*1.645)</f>
        <v>301.9089266649795</v>
      </c>
      <c r="D18" s="23">
        <f t="shared" si="2"/>
        <v>0.23894375268355517</v>
      </c>
      <c r="E18" s="21">
        <f>Intra!E18+Inter!E18+Foreign!E18</f>
        <v>363</v>
      </c>
      <c r="F18" s="22">
        <f>((SQRT((Intra!F18/1.645)^2+(Inter!F18/1.645)^2+(Foreign!F18/1.645)^2))*1.645)</f>
        <v>130.61010680647954</v>
      </c>
      <c r="G18" s="23">
        <f t="shared" si="3"/>
        <v>0.20778477389811104</v>
      </c>
      <c r="H18" s="21">
        <f>Intra!H18+Inter!H18+Foreign!H18</f>
        <v>750</v>
      </c>
      <c r="I18" s="27">
        <f>((SQRT((Intra!I18/1.645)^2+(Inter!I18/1.645)^2+(Foreign!I18/1.645)^2))*1.645)</f>
        <v>328.94984420120949</v>
      </c>
    </row>
    <row r="19" spans="1:9" x14ac:dyDescent="0.3">
      <c r="A19" s="25" t="s">
        <v>20</v>
      </c>
      <c r="B19" s="21">
        <f>Intra!B19+Inter!B19+Foreign!B19</f>
        <v>596</v>
      </c>
      <c r="C19" s="22">
        <f>((SQRT((Intra!C19/1.645)^2+(Inter!C19/1.645)^2+(Foreign!C19/1.645)^2))*1.645)</f>
        <v>183.80968418448467</v>
      </c>
      <c r="D19" s="23">
        <f t="shared" si="2"/>
        <v>0.12795191069128381</v>
      </c>
      <c r="E19" s="21">
        <f>Intra!E19+Inter!E19+Foreign!E19</f>
        <v>163</v>
      </c>
      <c r="F19" s="22">
        <f>((SQRT((Intra!F19/1.645)^2+(Inter!F19/1.645)^2+(Foreign!F19/1.645)^2))*1.645)</f>
        <v>78.600254452514349</v>
      </c>
      <c r="G19" s="23">
        <f t="shared" si="3"/>
        <v>9.3302804808242698E-2</v>
      </c>
      <c r="H19" s="21">
        <f>Intra!H19+Inter!H19+Foreign!H19</f>
        <v>433</v>
      </c>
      <c r="I19" s="27">
        <f>((SQRT((Intra!I19/1.645)^2+(Inter!I19/1.645)^2+(Foreign!I19/1.645)^2))*1.645)</f>
        <v>199.90997974088236</v>
      </c>
    </row>
    <row r="20" spans="1:9" x14ac:dyDescent="0.3">
      <c r="A20" s="25" t="s">
        <v>21</v>
      </c>
      <c r="B20" s="21">
        <f>Intra!B20+Inter!B20+Foreign!B20</f>
        <v>249</v>
      </c>
      <c r="C20" s="22">
        <f>((SQRT((Intra!C20/1.645)^2+(Inter!C20/1.645)^2+(Foreign!C20/1.645)^2))*1.645)</f>
        <v>110.02726934719408</v>
      </c>
      <c r="D20" s="23">
        <f t="shared" si="2"/>
        <v>5.3456419063975955E-2</v>
      </c>
      <c r="E20" s="21">
        <f>Intra!E20+Inter!E20+Foreign!E20</f>
        <v>192</v>
      </c>
      <c r="F20" s="22">
        <f>((SQRT((Intra!F20/1.645)^2+(Inter!F20/1.645)^2+(Foreign!F20/1.645)^2))*1.645)</f>
        <v>98.600202839547933</v>
      </c>
      <c r="G20" s="23">
        <f t="shared" si="3"/>
        <v>0.10990269032627362</v>
      </c>
      <c r="H20" s="21">
        <f>Intra!H20+Inter!H20+Foreign!H20</f>
        <v>57</v>
      </c>
      <c r="I20" s="27">
        <f>((SQRT((Intra!I20/1.645)^2+(Inter!I20/1.645)^2+(Foreign!I20/1.645)^2))*1.645)</f>
        <v>147.74302013970066</v>
      </c>
    </row>
    <row r="21" spans="1:9" x14ac:dyDescent="0.3">
      <c r="A21" s="25" t="s">
        <v>30</v>
      </c>
      <c r="B21" s="21">
        <f>Intra!B21+Inter!B21+Foreign!B21</f>
        <v>334</v>
      </c>
      <c r="C21" s="22">
        <f>((SQRT((Intra!C21/1.645)^2+(Inter!C21/1.645)^2+(Foreign!C21/1.645)^2))*1.645)</f>
        <v>150.81445554057473</v>
      </c>
      <c r="D21" s="23">
        <f t="shared" si="2"/>
        <v>7.1704594246457712E-2</v>
      </c>
      <c r="E21" s="21">
        <f>Intra!E21+Inter!E21+Foreign!E21</f>
        <v>44</v>
      </c>
      <c r="F21" s="22">
        <f>((SQRT((Intra!F21/1.645)^2+(Inter!F21/1.645)^2+(Foreign!F21/1.645)^2))*1.645)</f>
        <v>42.190046219457976</v>
      </c>
      <c r="G21" s="23">
        <f t="shared" si="3"/>
        <v>2.5186033199771037E-2</v>
      </c>
      <c r="H21" s="21">
        <f>Intra!H21+Inter!H21+Foreign!H21</f>
        <v>290</v>
      </c>
      <c r="I21" s="27">
        <f>((SQRT((Intra!I21/1.645)^2+(Inter!I21/1.645)^2+(Foreign!I21/1.645)^2))*1.645)</f>
        <v>156.60459763365827</v>
      </c>
    </row>
    <row r="22" spans="1:9" x14ac:dyDescent="0.3">
      <c r="A22" s="26"/>
      <c r="B22" s="26"/>
      <c r="C22" s="34"/>
      <c r="D22" s="28"/>
      <c r="E22" s="26"/>
      <c r="F22" s="34"/>
      <c r="G22" s="28"/>
      <c r="H22" s="26"/>
      <c r="I22" s="28"/>
    </row>
    <row r="23" spans="1:9" x14ac:dyDescent="0.3">
      <c r="A23" s="17" t="s">
        <v>24</v>
      </c>
      <c r="B23" s="4"/>
      <c r="C23" s="18"/>
      <c r="D23" s="19"/>
      <c r="E23" s="4"/>
      <c r="F23" s="18"/>
      <c r="G23" s="19"/>
      <c r="H23" s="4"/>
      <c r="I23" s="19"/>
    </row>
    <row r="24" spans="1:9" x14ac:dyDescent="0.3">
      <c r="A24" s="20" t="s">
        <v>5</v>
      </c>
      <c r="B24" s="21">
        <f>Intra!B24+Inter!B24+Foreign!B24</f>
        <v>5106</v>
      </c>
      <c r="C24" s="22">
        <f>((SQRT((Intra!C24/1.645)^2+(Inter!C24/1.645)^2+(Foreign!C24/1.645)^2))*1.645)</f>
        <v>602.33794501093814</v>
      </c>
      <c r="D24" s="23">
        <f>B24/B$24</f>
        <v>1</v>
      </c>
      <c r="E24" s="21">
        <f>Intra!E24+Inter!E24+Foreign!E24</f>
        <v>2041</v>
      </c>
      <c r="F24" s="22">
        <f>((SQRT((Intra!F24/1.645)^2+(Inter!F24/1.645)^2+(Foreign!F24/1.645)^2))*1.645)</f>
        <v>415.70301899312693</v>
      </c>
      <c r="G24" s="23">
        <f>E24/E$24</f>
        <v>1</v>
      </c>
      <c r="H24" s="21">
        <f>Intra!H24+Inter!H24+Foreign!H24</f>
        <v>3065</v>
      </c>
      <c r="I24" s="27">
        <f>((SQRT((Intra!I24/1.645)^2+(Inter!I24/1.645)^2+(Foreign!I24/1.645)^2))*1.645)</f>
        <v>731.86064247232207</v>
      </c>
    </row>
    <row r="25" spans="1:9" ht="28.8" x14ac:dyDescent="0.3">
      <c r="A25" s="24" t="s">
        <v>25</v>
      </c>
      <c r="B25" s="21">
        <f>Intra!B25+Inter!B25+Foreign!B25</f>
        <v>2533</v>
      </c>
      <c r="C25" s="22">
        <f>((SQRT((Intra!C25/1.645)^2+(Inter!C25/1.645)^2+(Foreign!C25/1.645)^2))*1.645)</f>
        <v>441.69220051977373</v>
      </c>
      <c r="D25" s="23">
        <f t="shared" ref="D25:D30" si="4">B25/B$24</f>
        <v>0.49608303956130045</v>
      </c>
      <c r="E25" s="21">
        <f>Intra!E25+Inter!E25+Foreign!E25</f>
        <v>926</v>
      </c>
      <c r="F25" s="22">
        <f>((SQRT((Intra!F25/1.645)^2+(Inter!F25/1.645)^2+(Foreign!F25/1.645)^2))*1.645)</f>
        <v>352.45567097154225</v>
      </c>
      <c r="G25" s="23">
        <f t="shared" ref="G25:G30" si="5">E25/E$24</f>
        <v>0.45369916707496327</v>
      </c>
      <c r="H25" s="21">
        <f>Intra!H25+Inter!H25+Foreign!H25</f>
        <v>1607</v>
      </c>
      <c r="I25" s="27">
        <f>((SQRT((Intra!I25/1.645)^2+(Inter!I25/1.645)^2+(Foreign!I25/1.645)^2))*1.645)</f>
        <v>565.08141006407232</v>
      </c>
    </row>
    <row r="26" spans="1:9" ht="28.8" x14ac:dyDescent="0.3">
      <c r="A26" s="24" t="s">
        <v>26</v>
      </c>
      <c r="B26" s="21">
        <f>Intra!B26+Inter!B26+Foreign!B26</f>
        <v>280</v>
      </c>
      <c r="C26" s="22">
        <f>((SQRT((Intra!C26/1.645)^2+(Inter!C26/1.645)^2+(Foreign!C26/1.645)^2))*1.645)</f>
        <v>198.76116320851011</v>
      </c>
      <c r="D26" s="23">
        <f t="shared" si="4"/>
        <v>5.483744614179397E-2</v>
      </c>
      <c r="E26" s="21">
        <f>Intra!E26+Inter!E26+Foreign!E26</f>
        <v>102</v>
      </c>
      <c r="F26" s="22">
        <f>((SQRT((Intra!F26/1.645)^2+(Inter!F26/1.645)^2+(Foreign!F26/1.645)^2))*1.645)</f>
        <v>64.132674979295857</v>
      </c>
      <c r="G26" s="23">
        <f t="shared" si="5"/>
        <v>4.997550220480157E-2</v>
      </c>
      <c r="H26" s="21">
        <f>Intra!H26+Inter!H26+Foreign!H26</f>
        <v>178</v>
      </c>
      <c r="I26" s="27">
        <f>((SQRT((Intra!I26/1.645)^2+(Inter!I26/1.645)^2+(Foreign!I26/1.645)^2))*1.645)</f>
        <v>208.85162197119755</v>
      </c>
    </row>
    <row r="27" spans="1:9" ht="28.8" x14ac:dyDescent="0.3">
      <c r="A27" s="24" t="s">
        <v>27</v>
      </c>
      <c r="B27" s="21">
        <f>Intra!B27+Inter!B27+Foreign!B27</f>
        <v>939</v>
      </c>
      <c r="C27" s="22">
        <f>((SQRT((Intra!C27/1.645)^2+(Inter!C27/1.645)^2+(Foreign!C27/1.645)^2))*1.645)</f>
        <v>248.91765706755314</v>
      </c>
      <c r="D27" s="23">
        <f t="shared" si="4"/>
        <v>0.18390129259694477</v>
      </c>
      <c r="E27" s="21">
        <f>Intra!E27+Inter!E27+Foreign!E27</f>
        <v>231</v>
      </c>
      <c r="F27" s="22">
        <f>((SQRT((Intra!F27/1.645)^2+(Inter!F27/1.645)^2+(Foreign!F27/1.645)^2))*1.645)</f>
        <v>90.537285137119056</v>
      </c>
      <c r="G27" s="23">
        <f t="shared" si="5"/>
        <v>0.11317981381675649</v>
      </c>
      <c r="H27" s="21">
        <f>Intra!H27+Inter!H27+Foreign!H27</f>
        <v>708</v>
      </c>
      <c r="I27" s="27">
        <f>((SQRT((Intra!I27/1.645)^2+(Inter!I27/1.645)^2+(Foreign!I27/1.645)^2))*1.645)</f>
        <v>264.87166703896435</v>
      </c>
    </row>
    <row r="28" spans="1:9" ht="28.8" x14ac:dyDescent="0.3">
      <c r="A28" s="24" t="s">
        <v>28</v>
      </c>
      <c r="B28" s="21">
        <f>Intra!B28+Inter!B28+Foreign!B28</f>
        <v>501</v>
      </c>
      <c r="C28" s="22">
        <f>((SQRT((Intra!C28/1.645)^2+(Inter!C28/1.645)^2+(Foreign!C28/1.645)^2))*1.645)</f>
        <v>172.00872070915474</v>
      </c>
      <c r="D28" s="23">
        <f t="shared" si="4"/>
        <v>9.8119858989424213E-2</v>
      </c>
      <c r="E28" s="21">
        <f>Intra!E28+Inter!E28+Foreign!E28</f>
        <v>272</v>
      </c>
      <c r="F28" s="22">
        <f>((SQRT((Intra!F28/1.645)^2+(Inter!F28/1.645)^2+(Foreign!F28/1.645)^2))*1.645)</f>
        <v>109.19706955774957</v>
      </c>
      <c r="G28" s="23">
        <f t="shared" si="5"/>
        <v>0.13326800587947085</v>
      </c>
      <c r="H28" s="21">
        <f>Intra!H28+Inter!H28+Foreign!H28</f>
        <v>229</v>
      </c>
      <c r="I28" s="27">
        <f>((SQRT((Intra!I28/1.645)^2+(Inter!I28/1.645)^2+(Foreign!I28/1.645)^2))*1.645)</f>
        <v>203.74248452396961</v>
      </c>
    </row>
    <row r="29" spans="1:9" x14ac:dyDescent="0.3">
      <c r="A29" s="24" t="s">
        <v>22</v>
      </c>
      <c r="B29" s="21">
        <f>Intra!B29+Inter!B29+Foreign!B29</f>
        <v>408</v>
      </c>
      <c r="C29" s="22">
        <f>((SQRT((Intra!C29/1.645)^2+(Inter!C29/1.645)^2+(Foreign!C29/1.645)^2))*1.645)</f>
        <v>132.16277842115758</v>
      </c>
      <c r="D29" s="23">
        <f t="shared" si="4"/>
        <v>7.9905992949471205E-2</v>
      </c>
      <c r="E29" s="21">
        <f>Intra!E29+Inter!E29+Foreign!E29</f>
        <v>279</v>
      </c>
      <c r="F29" s="22">
        <f>((SQRT((Intra!F29/1.645)^2+(Inter!F29/1.645)^2+(Foreign!F29/1.645)^2))*1.645)</f>
        <v>115.20416659131735</v>
      </c>
      <c r="G29" s="23">
        <f t="shared" si="5"/>
        <v>0.13669769720725133</v>
      </c>
      <c r="H29" s="21">
        <f>Intra!H29+Inter!H29+Foreign!H29</f>
        <v>129</v>
      </c>
      <c r="I29" s="27">
        <f>((SQRT((Intra!I29/1.645)^2+(Inter!I29/1.645)^2+(Foreign!I29/1.645)^2))*1.645)</f>
        <v>175.32541173486518</v>
      </c>
    </row>
    <row r="30" spans="1:9" x14ac:dyDescent="0.3">
      <c r="A30" s="29" t="s">
        <v>23</v>
      </c>
      <c r="B30" s="30">
        <f>Intra!B30+Inter!B30+Foreign!B30</f>
        <v>445</v>
      </c>
      <c r="C30" s="31">
        <f>((SQRT((Intra!C30/1.645)^2+(Inter!C30/1.645)^2+(Foreign!C30/1.645)^2))*1.645)</f>
        <v>138.56045611934164</v>
      </c>
      <c r="D30" s="32">
        <f t="shared" si="4"/>
        <v>8.7152369761065412E-2</v>
      </c>
      <c r="E30" s="30">
        <f>Intra!E30+Inter!E30+Foreign!E30</f>
        <v>231</v>
      </c>
      <c r="F30" s="31">
        <f>((SQRT((Intra!F30/1.645)^2+(Inter!F30/1.645)^2+(Foreign!F30/1.645)^2))*1.645)</f>
        <v>105.26632889960588</v>
      </c>
      <c r="G30" s="32">
        <f t="shared" si="5"/>
        <v>0.11317981381675649</v>
      </c>
      <c r="H30" s="30">
        <f>Intra!H30+Inter!H30+Foreign!H30</f>
        <v>214</v>
      </c>
      <c r="I30" s="33">
        <f>((SQRT((Intra!I30/1.645)^2+(Inter!I30/1.645)^2+(Foreign!I30/1.645)^2))*1.645)</f>
        <v>174.01149387324963</v>
      </c>
    </row>
    <row r="32" spans="1:9" x14ac:dyDescent="0.3">
      <c r="A32" s="7" t="s">
        <v>6</v>
      </c>
    </row>
    <row r="33" spans="1:9" ht="28.8" customHeight="1" x14ac:dyDescent="0.3">
      <c r="A33" s="39" t="s">
        <v>37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Total!A3</f>
        <v>St. Mary's County</v>
      </c>
      <c r="B3" s="40" t="s">
        <v>9</v>
      </c>
      <c r="C3" s="40"/>
      <c r="D3" s="40"/>
      <c r="E3" s="40"/>
      <c r="F3" s="40"/>
      <c r="G3" s="40"/>
      <c r="H3" s="40"/>
      <c r="I3" s="40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36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s="5" customFormat="1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48">
        <v>1910</v>
      </c>
      <c r="C8" s="48">
        <v>361</v>
      </c>
      <c r="D8" s="23">
        <f t="shared" ref="D8:D12" si="0">B8/B$8</f>
        <v>1</v>
      </c>
      <c r="E8" s="48">
        <v>1472</v>
      </c>
      <c r="F8" s="48">
        <v>388</v>
      </c>
      <c r="G8" s="23">
        <f t="shared" ref="G8:G12" si="1">E8/E$8</f>
        <v>1</v>
      </c>
      <c r="H8" s="41">
        <f t="shared" ref="H8:H12" si="2">B8-E8</f>
        <v>438</v>
      </c>
      <c r="I8" s="42">
        <f>((SQRT((C8/1.645)^2+(F8/1.645)^2)))*1.645</f>
        <v>529.96698010347779</v>
      </c>
    </row>
    <row r="9" spans="1:9" x14ac:dyDescent="0.3">
      <c r="A9" s="37" t="s">
        <v>13</v>
      </c>
      <c r="B9" s="48">
        <v>1083</v>
      </c>
      <c r="C9" s="48">
        <v>289</v>
      </c>
      <c r="D9" s="23">
        <f t="shared" si="0"/>
        <v>0.56701570680628277</v>
      </c>
      <c r="E9" s="48">
        <v>866</v>
      </c>
      <c r="F9" s="48">
        <v>351</v>
      </c>
      <c r="G9" s="23">
        <f t="shared" si="1"/>
        <v>0.58831521739130432</v>
      </c>
      <c r="H9" s="41">
        <f t="shared" si="2"/>
        <v>217</v>
      </c>
      <c r="I9" s="42">
        <f t="shared" ref="I9:I12" si="3">((SQRT((C9/1.645)^2+(F9/1.645)^2)))*1.645</f>
        <v>454.66691104587761</v>
      </c>
    </row>
    <row r="10" spans="1:9" x14ac:dyDescent="0.3">
      <c r="A10" s="37" t="s">
        <v>14</v>
      </c>
      <c r="B10" s="48">
        <v>188</v>
      </c>
      <c r="C10" s="48">
        <v>117</v>
      </c>
      <c r="D10" s="23">
        <f t="shared" si="0"/>
        <v>9.8429319371727747E-2</v>
      </c>
      <c r="E10" s="48">
        <v>14</v>
      </c>
      <c r="F10" s="48">
        <v>22</v>
      </c>
      <c r="G10" s="23">
        <f t="shared" si="1"/>
        <v>9.5108695652173919E-3</v>
      </c>
      <c r="H10" s="41">
        <f t="shared" si="2"/>
        <v>174</v>
      </c>
      <c r="I10" s="42">
        <f t="shared" si="3"/>
        <v>119.05040949110592</v>
      </c>
    </row>
    <row r="11" spans="1:9" x14ac:dyDescent="0.3">
      <c r="A11" s="37" t="s">
        <v>15</v>
      </c>
      <c r="B11" s="48">
        <v>51</v>
      </c>
      <c r="C11" s="48">
        <v>43</v>
      </c>
      <c r="D11" s="23">
        <f t="shared" si="0"/>
        <v>2.6701570680628273E-2</v>
      </c>
      <c r="E11" s="48">
        <v>5</v>
      </c>
      <c r="F11" s="48">
        <v>9</v>
      </c>
      <c r="G11" s="23">
        <f t="shared" si="1"/>
        <v>3.3967391304347825E-3</v>
      </c>
      <c r="H11" s="41">
        <f t="shared" si="2"/>
        <v>46</v>
      </c>
      <c r="I11" s="42">
        <f t="shared" si="3"/>
        <v>43.931765272977586</v>
      </c>
    </row>
    <row r="12" spans="1:9" x14ac:dyDescent="0.3">
      <c r="A12" s="38" t="s">
        <v>16</v>
      </c>
      <c r="B12" s="48">
        <v>588</v>
      </c>
      <c r="C12" s="48">
        <v>178</v>
      </c>
      <c r="D12" s="23">
        <f t="shared" si="0"/>
        <v>0.30785340314136128</v>
      </c>
      <c r="E12" s="48">
        <v>587</v>
      </c>
      <c r="F12" s="48">
        <v>164</v>
      </c>
      <c r="G12" s="23">
        <f t="shared" si="1"/>
        <v>0.39877717391304346</v>
      </c>
      <c r="H12" s="41">
        <f t="shared" si="2"/>
        <v>1</v>
      </c>
      <c r="I12" s="42">
        <f t="shared" si="3"/>
        <v>242.03305559365231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1">
        <v>1714</v>
      </c>
      <c r="C15" s="51">
        <v>338.04141758074553</v>
      </c>
      <c r="D15" s="23">
        <f>B15/B$15</f>
        <v>1</v>
      </c>
      <c r="E15" s="52">
        <v>1188</v>
      </c>
      <c r="F15" s="52">
        <v>278.61263431510059</v>
      </c>
      <c r="G15" s="23">
        <f>E15/E$15</f>
        <v>1</v>
      </c>
      <c r="H15" s="21">
        <f t="shared" ref="H15:H21" si="4">B15-E15</f>
        <v>526</v>
      </c>
      <c r="I15" s="42">
        <f t="shared" ref="I15:I21" si="5">((SQRT((C15/1.645)^2+(F15/1.645)^2)))*1.645</f>
        <v>438.06049810499911</v>
      </c>
    </row>
    <row r="16" spans="1:9" x14ac:dyDescent="0.3">
      <c r="A16" s="37" t="s">
        <v>17</v>
      </c>
      <c r="B16" s="51">
        <v>556</v>
      </c>
      <c r="C16" s="51">
        <v>196.06376513777349</v>
      </c>
      <c r="D16" s="23">
        <f>B16/B$15</f>
        <v>0.32438739789964993</v>
      </c>
      <c r="E16" s="52">
        <v>499</v>
      </c>
      <c r="F16" s="52">
        <v>196.66214684071767</v>
      </c>
      <c r="G16" s="23">
        <f>E16/E$15</f>
        <v>0.42003367003367004</v>
      </c>
      <c r="H16" s="21">
        <f t="shared" si="4"/>
        <v>57</v>
      </c>
      <c r="I16" s="42">
        <f t="shared" si="5"/>
        <v>277.69947785330817</v>
      </c>
    </row>
    <row r="17" spans="1:9" x14ac:dyDescent="0.3">
      <c r="A17" s="37" t="s">
        <v>18</v>
      </c>
      <c r="B17" s="51">
        <v>309</v>
      </c>
      <c r="C17" s="51">
        <v>154.69647701224486</v>
      </c>
      <c r="D17" s="23">
        <f t="shared" ref="D17:D21" si="6">B17/B$15</f>
        <v>0.18028004667444575</v>
      </c>
      <c r="E17" s="52">
        <v>264</v>
      </c>
      <c r="F17" s="52">
        <v>135.65397155999523</v>
      </c>
      <c r="G17" s="23">
        <f t="shared" ref="G17:G21" si="7">E17/E$15</f>
        <v>0.22222222222222221</v>
      </c>
      <c r="H17" s="21">
        <f t="shared" si="4"/>
        <v>45</v>
      </c>
      <c r="I17" s="42">
        <f t="shared" si="5"/>
        <v>205.74984811659033</v>
      </c>
    </row>
    <row r="18" spans="1:9" x14ac:dyDescent="0.3">
      <c r="A18" s="37" t="s">
        <v>19</v>
      </c>
      <c r="B18" s="51">
        <v>553</v>
      </c>
      <c r="C18" s="51">
        <v>195.21526579650475</v>
      </c>
      <c r="D18" s="23">
        <f t="shared" si="6"/>
        <v>0.32263710618436409</v>
      </c>
      <c r="E18" s="52">
        <v>141</v>
      </c>
      <c r="F18" s="52">
        <v>92.741576436892629</v>
      </c>
      <c r="G18" s="23">
        <f t="shared" si="7"/>
        <v>0.11868686868686869</v>
      </c>
      <c r="H18" s="21">
        <f t="shared" si="4"/>
        <v>412</v>
      </c>
      <c r="I18" s="42">
        <f t="shared" si="5"/>
        <v>216.12496385193452</v>
      </c>
    </row>
    <row r="19" spans="1:9" x14ac:dyDescent="0.3">
      <c r="A19" s="38" t="s">
        <v>20</v>
      </c>
      <c r="B19" s="51">
        <v>220</v>
      </c>
      <c r="C19" s="51">
        <v>105.12849280761139</v>
      </c>
      <c r="D19" s="23">
        <f t="shared" si="6"/>
        <v>0.12835472578763127</v>
      </c>
      <c r="E19" s="52">
        <v>140</v>
      </c>
      <c r="F19" s="52">
        <v>73.545904032787575</v>
      </c>
      <c r="G19" s="23">
        <f t="shared" si="7"/>
        <v>0.11784511784511785</v>
      </c>
      <c r="H19" s="21">
        <f t="shared" si="4"/>
        <v>80</v>
      </c>
      <c r="I19" s="42">
        <f t="shared" si="5"/>
        <v>128.30042868205859</v>
      </c>
    </row>
    <row r="20" spans="1:9" x14ac:dyDescent="0.3">
      <c r="A20" s="38" t="s">
        <v>21</v>
      </c>
      <c r="B20" s="51">
        <v>63</v>
      </c>
      <c r="C20" s="51">
        <v>47.486840282335059</v>
      </c>
      <c r="D20" s="23">
        <f t="shared" si="6"/>
        <v>3.6756126021003498E-2</v>
      </c>
      <c r="E20" s="52">
        <v>144</v>
      </c>
      <c r="F20" s="52">
        <v>80.851716122788631</v>
      </c>
      <c r="G20" s="23">
        <f t="shared" si="7"/>
        <v>0.12121212121212122</v>
      </c>
      <c r="H20" s="21">
        <f t="shared" si="4"/>
        <v>-81</v>
      </c>
      <c r="I20" s="42">
        <f t="shared" si="5"/>
        <v>93.765665357848334</v>
      </c>
    </row>
    <row r="21" spans="1:9" x14ac:dyDescent="0.3">
      <c r="A21" s="38" t="s">
        <v>30</v>
      </c>
      <c r="B21" s="51">
        <v>13</v>
      </c>
      <c r="C21" s="51">
        <v>22</v>
      </c>
      <c r="D21" s="23">
        <f t="shared" si="6"/>
        <v>7.5845974329054842E-3</v>
      </c>
      <c r="E21" s="52">
        <v>0</v>
      </c>
      <c r="F21" s="52">
        <v>0</v>
      </c>
      <c r="G21" s="23">
        <f t="shared" si="7"/>
        <v>0</v>
      </c>
      <c r="H21" s="21">
        <f t="shared" si="4"/>
        <v>13</v>
      </c>
      <c r="I21" s="42">
        <f t="shared" si="5"/>
        <v>22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5">
        <v>1910</v>
      </c>
      <c r="C24" s="55">
        <v>345.53002763869881</v>
      </c>
      <c r="D24" s="23">
        <f>B24/B$24</f>
        <v>1</v>
      </c>
      <c r="E24" s="56">
        <v>1472</v>
      </c>
      <c r="F24" s="56">
        <v>384.50617680344232</v>
      </c>
      <c r="G24" s="23">
        <f>E24/E$24</f>
        <v>1</v>
      </c>
      <c r="H24" s="21">
        <f t="shared" ref="H24:H30" si="8">B24-E24</f>
        <v>438</v>
      </c>
      <c r="I24" s="42">
        <f t="shared" ref="I24:I30" si="9">((SQRT((C24/1.645)^2+(F24/1.645)^2)))*1.645</f>
        <v>516.94874020544819</v>
      </c>
    </row>
    <row r="25" spans="1:9" ht="28.8" x14ac:dyDescent="0.3">
      <c r="A25" s="37" t="s">
        <v>25</v>
      </c>
      <c r="B25" s="55">
        <v>803</v>
      </c>
      <c r="C25" s="55">
        <v>215.95601403989656</v>
      </c>
      <c r="D25" s="23">
        <f t="shared" ref="D25:D30" si="10">B25/B$24</f>
        <v>0.42041884816753927</v>
      </c>
      <c r="E25" s="56">
        <v>712</v>
      </c>
      <c r="F25" s="56">
        <v>336.76252760662084</v>
      </c>
      <c r="G25" s="23">
        <f t="shared" ref="G25:G30" si="11">E25/E$24</f>
        <v>0.48369565217391303</v>
      </c>
      <c r="H25" s="21">
        <f t="shared" si="8"/>
        <v>91</v>
      </c>
      <c r="I25" s="42">
        <f t="shared" si="9"/>
        <v>400.0574958677816</v>
      </c>
    </row>
    <row r="26" spans="1:9" ht="28.8" x14ac:dyDescent="0.3">
      <c r="A26" s="37" t="s">
        <v>26</v>
      </c>
      <c r="B26" s="55">
        <v>109</v>
      </c>
      <c r="C26" s="55">
        <v>93.733665243603909</v>
      </c>
      <c r="D26" s="23">
        <f t="shared" si="10"/>
        <v>5.7068062827225131E-2</v>
      </c>
      <c r="E26" s="56">
        <v>56</v>
      </c>
      <c r="F26" s="56">
        <v>45.694638635183452</v>
      </c>
      <c r="G26" s="23">
        <f t="shared" si="11"/>
        <v>3.8043478260869568E-2</v>
      </c>
      <c r="H26" s="21">
        <f t="shared" si="8"/>
        <v>53</v>
      </c>
      <c r="I26" s="42">
        <f t="shared" si="9"/>
        <v>104.27847332982969</v>
      </c>
    </row>
    <row r="27" spans="1:9" ht="28.8" x14ac:dyDescent="0.3">
      <c r="A27" s="37" t="s">
        <v>27</v>
      </c>
      <c r="B27" s="55">
        <v>357</v>
      </c>
      <c r="C27" s="55">
        <v>172.53985046939155</v>
      </c>
      <c r="D27" s="23">
        <f t="shared" si="10"/>
        <v>0.1869109947643979</v>
      </c>
      <c r="E27" s="56">
        <v>160</v>
      </c>
      <c r="F27" s="56">
        <v>73.40299721401027</v>
      </c>
      <c r="G27" s="23">
        <f t="shared" si="11"/>
        <v>0.10869565217391304</v>
      </c>
      <c r="H27" s="21">
        <f t="shared" si="8"/>
        <v>197</v>
      </c>
      <c r="I27" s="42">
        <f t="shared" si="9"/>
        <v>187.50466660859402</v>
      </c>
    </row>
    <row r="28" spans="1:9" ht="28.8" x14ac:dyDescent="0.3">
      <c r="A28" s="37" t="s">
        <v>28</v>
      </c>
      <c r="B28" s="55">
        <v>229</v>
      </c>
      <c r="C28" s="55">
        <v>122.3315167894194</v>
      </c>
      <c r="D28" s="23">
        <f t="shared" si="10"/>
        <v>0.11989528795811519</v>
      </c>
      <c r="E28" s="56">
        <v>102</v>
      </c>
      <c r="F28" s="56">
        <v>73.232506443518645</v>
      </c>
      <c r="G28" s="23">
        <f t="shared" si="11"/>
        <v>6.9293478260869568E-2</v>
      </c>
      <c r="H28" s="21">
        <f t="shared" si="8"/>
        <v>127</v>
      </c>
      <c r="I28" s="42">
        <f t="shared" si="9"/>
        <v>142.57629536497294</v>
      </c>
    </row>
    <row r="29" spans="1:9" x14ac:dyDescent="0.3">
      <c r="A29" s="37" t="s">
        <v>22</v>
      </c>
      <c r="B29" s="55">
        <v>216</v>
      </c>
      <c r="C29" s="55">
        <v>96.633327584224276</v>
      </c>
      <c r="D29" s="23">
        <f t="shared" si="10"/>
        <v>0.1130890052356021</v>
      </c>
      <c r="E29" s="56">
        <v>221</v>
      </c>
      <c r="F29" s="56">
        <v>103.78824596263297</v>
      </c>
      <c r="G29" s="23">
        <f t="shared" si="11"/>
        <v>0.15013586956521738</v>
      </c>
      <c r="H29" s="21">
        <f t="shared" si="8"/>
        <v>-5</v>
      </c>
      <c r="I29" s="42">
        <f t="shared" si="9"/>
        <v>141.80973168298428</v>
      </c>
    </row>
    <row r="30" spans="1:9" x14ac:dyDescent="0.3">
      <c r="A30" s="44" t="s">
        <v>23</v>
      </c>
      <c r="B30" s="55">
        <v>196</v>
      </c>
      <c r="C30" s="55">
        <v>99.473614592011273</v>
      </c>
      <c r="D30" s="32">
        <f t="shared" si="10"/>
        <v>0.10261780104712041</v>
      </c>
      <c r="E30" s="56">
        <v>221</v>
      </c>
      <c r="F30" s="56">
        <v>104.04326023342405</v>
      </c>
      <c r="G30" s="32">
        <f t="shared" si="11"/>
        <v>0.15013586956521738</v>
      </c>
      <c r="H30" s="30">
        <f t="shared" si="8"/>
        <v>-25</v>
      </c>
      <c r="I30" s="42">
        <f t="shared" si="9"/>
        <v>143.94443372357264</v>
      </c>
    </row>
    <row r="31" spans="1:9" x14ac:dyDescent="0.3">
      <c r="B31" s="45"/>
      <c r="C31" s="45"/>
      <c r="E31" s="45"/>
      <c r="F31" s="45"/>
      <c r="I31" s="45"/>
    </row>
    <row r="32" spans="1:9" x14ac:dyDescent="0.3">
      <c r="A32" s="7" t="s">
        <v>33</v>
      </c>
    </row>
    <row r="33" spans="1:9" ht="30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St. Mary's County</v>
      </c>
      <c r="B3" s="14" t="s">
        <v>10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48">
        <v>2774</v>
      </c>
      <c r="C8" s="48">
        <v>446</v>
      </c>
      <c r="D8" s="23">
        <f t="shared" ref="D8" si="0">B8/B$8</f>
        <v>1</v>
      </c>
      <c r="E8" s="48">
        <v>569</v>
      </c>
      <c r="F8" s="48">
        <v>157</v>
      </c>
      <c r="G8" s="23">
        <f t="shared" ref="G8" si="1">E8/E$8</f>
        <v>1</v>
      </c>
      <c r="H8" s="41">
        <f t="shared" ref="H8:H12" si="2">B8-E8</f>
        <v>2205</v>
      </c>
      <c r="I8" s="42">
        <f t="shared" ref="I8:I12" si="3">((SQRT((C8/1.645)^2+(F8/1.645)^2)))*1.645</f>
        <v>472.82660669636607</v>
      </c>
    </row>
    <row r="9" spans="1:9" x14ac:dyDescent="0.3">
      <c r="A9" s="37" t="s">
        <v>13</v>
      </c>
      <c r="B9" s="48">
        <v>1594</v>
      </c>
      <c r="C9" s="48">
        <v>367</v>
      </c>
      <c r="D9" s="23">
        <f>B9/B$8</f>
        <v>0.57462148521989909</v>
      </c>
      <c r="E9" s="48">
        <v>282</v>
      </c>
      <c r="F9" s="48">
        <v>114</v>
      </c>
      <c r="G9" s="23">
        <f>E9/E$8</f>
        <v>0.49560632688927941</v>
      </c>
      <c r="H9" s="41">
        <f t="shared" si="2"/>
        <v>1312</v>
      </c>
      <c r="I9" s="42">
        <f t="shared" si="3"/>
        <v>384.29806140546691</v>
      </c>
    </row>
    <row r="10" spans="1:9" x14ac:dyDescent="0.3">
      <c r="A10" s="37" t="s">
        <v>14</v>
      </c>
      <c r="B10" s="48">
        <v>170</v>
      </c>
      <c r="C10" s="48">
        <v>87</v>
      </c>
      <c r="D10" s="23">
        <f>B10/B$8</f>
        <v>6.1283345349675555E-2</v>
      </c>
      <c r="E10" s="48">
        <v>57</v>
      </c>
      <c r="F10" s="48">
        <v>53</v>
      </c>
      <c r="G10" s="23">
        <f>E10/E$8</f>
        <v>0.10017574692442882</v>
      </c>
      <c r="H10" s="41">
        <f t="shared" si="2"/>
        <v>113</v>
      </c>
      <c r="I10" s="42">
        <f t="shared" si="3"/>
        <v>101.87246929372037</v>
      </c>
    </row>
    <row r="11" spans="1:9" x14ac:dyDescent="0.3">
      <c r="A11" s="37" t="s">
        <v>15</v>
      </c>
      <c r="B11" s="48">
        <v>535</v>
      </c>
      <c r="C11" s="48">
        <v>184</v>
      </c>
      <c r="D11" s="23">
        <f>B11/B$8</f>
        <v>0.1928622927180966</v>
      </c>
      <c r="E11" s="48">
        <v>61</v>
      </c>
      <c r="F11" s="48">
        <v>48</v>
      </c>
      <c r="G11" s="23">
        <f>E11/E$8</f>
        <v>0.10720562390158173</v>
      </c>
      <c r="H11" s="41">
        <f t="shared" si="2"/>
        <v>474</v>
      </c>
      <c r="I11" s="42">
        <f t="shared" si="3"/>
        <v>190.15782918407541</v>
      </c>
    </row>
    <row r="12" spans="1:9" x14ac:dyDescent="0.3">
      <c r="A12" s="38" t="s">
        <v>16</v>
      </c>
      <c r="B12" s="48">
        <v>475</v>
      </c>
      <c r="C12" s="48">
        <v>151</v>
      </c>
      <c r="D12" s="23">
        <f>B12/B$8</f>
        <v>0.17123287671232876</v>
      </c>
      <c r="E12" s="48">
        <v>169</v>
      </c>
      <c r="F12" s="48">
        <v>81</v>
      </c>
      <c r="G12" s="23">
        <f>E12/E$8</f>
        <v>0.29701230228471004</v>
      </c>
      <c r="H12" s="41">
        <f t="shared" si="2"/>
        <v>306</v>
      </c>
      <c r="I12" s="42">
        <f t="shared" si="3"/>
        <v>171.35343591536181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3">
        <v>2554</v>
      </c>
      <c r="C15" s="53">
        <v>433.40166127969559</v>
      </c>
      <c r="D15" s="23">
        <f>B15/B$15</f>
        <v>1</v>
      </c>
      <c r="E15" s="54">
        <v>559</v>
      </c>
      <c r="F15" s="54">
        <v>154.29517166781338</v>
      </c>
      <c r="G15" s="23">
        <f>IF(E15=0,0,E15/E$15)</f>
        <v>1</v>
      </c>
      <c r="H15" s="21">
        <f t="shared" ref="H15:H21" si="4">B15-E15</f>
        <v>1995</v>
      </c>
      <c r="I15" s="27">
        <f t="shared" ref="I15:I21" si="5">((SQRT((C15/1.645)^2+(F15/1.645)^2)))*1.645</f>
        <v>460.0478236009817</v>
      </c>
    </row>
    <row r="16" spans="1:9" x14ac:dyDescent="0.3">
      <c r="A16" s="37" t="s">
        <v>17</v>
      </c>
      <c r="B16" s="53">
        <v>845</v>
      </c>
      <c r="C16" s="53">
        <v>246.20519897028981</v>
      </c>
      <c r="D16" s="23">
        <f>B16/B$15</f>
        <v>0.33085356303837116</v>
      </c>
      <c r="E16" s="54">
        <v>126</v>
      </c>
      <c r="F16" s="54">
        <v>77.19455939378112</v>
      </c>
      <c r="G16" s="23">
        <f t="shared" ref="G16:G21" si="6">IF(E16=0,0,E16/E$15)</f>
        <v>0.22540250447227192</v>
      </c>
      <c r="H16" s="21">
        <f t="shared" si="4"/>
        <v>719</v>
      </c>
      <c r="I16" s="27">
        <f t="shared" si="5"/>
        <v>258.02325476592216</v>
      </c>
    </row>
    <row r="17" spans="1:9" x14ac:dyDescent="0.3">
      <c r="A17" s="37" t="s">
        <v>18</v>
      </c>
      <c r="B17" s="53">
        <v>434</v>
      </c>
      <c r="C17" s="53">
        <v>164.40194646049662</v>
      </c>
      <c r="D17" s="23">
        <f t="shared" ref="D17:D21" si="7">B17/B$15</f>
        <v>0.16992952231793265</v>
      </c>
      <c r="E17" s="54">
        <v>96</v>
      </c>
      <c r="F17" s="54">
        <v>60.464865831323891</v>
      </c>
      <c r="G17" s="23">
        <f t="shared" si="6"/>
        <v>0.17173524150268335</v>
      </c>
      <c r="H17" s="21">
        <f t="shared" si="4"/>
        <v>338</v>
      </c>
      <c r="I17" s="27">
        <f t="shared" si="5"/>
        <v>175.16849031718004</v>
      </c>
    </row>
    <row r="18" spans="1:9" x14ac:dyDescent="0.3">
      <c r="A18" s="37" t="s">
        <v>19</v>
      </c>
      <c r="B18" s="53">
        <v>496</v>
      </c>
      <c r="C18" s="53">
        <v>225.35083758442079</v>
      </c>
      <c r="D18" s="23">
        <f t="shared" si="7"/>
        <v>0.19420516836335161</v>
      </c>
      <c r="E18" s="54">
        <v>222</v>
      </c>
      <c r="F18" s="54">
        <v>91.967385523347346</v>
      </c>
      <c r="G18" s="23">
        <f t="shared" si="6"/>
        <v>0.39713774597495527</v>
      </c>
      <c r="H18" s="21">
        <f t="shared" si="4"/>
        <v>274</v>
      </c>
      <c r="I18" s="27">
        <f t="shared" si="5"/>
        <v>243.39474110999194</v>
      </c>
    </row>
    <row r="19" spans="1:9" x14ac:dyDescent="0.3">
      <c r="A19" s="38" t="s">
        <v>20</v>
      </c>
      <c r="B19" s="53">
        <v>327</v>
      </c>
      <c r="C19" s="53">
        <v>139.17614738165443</v>
      </c>
      <c r="D19" s="23">
        <f t="shared" si="7"/>
        <v>0.12803445575567737</v>
      </c>
      <c r="E19" s="54">
        <v>23</v>
      </c>
      <c r="F19" s="54">
        <v>27.730849247724095</v>
      </c>
      <c r="G19" s="23">
        <f t="shared" si="6"/>
        <v>4.1144901610017888E-2</v>
      </c>
      <c r="H19" s="21">
        <f t="shared" si="4"/>
        <v>304</v>
      </c>
      <c r="I19" s="27">
        <f t="shared" si="5"/>
        <v>141.91194452899305</v>
      </c>
    </row>
    <row r="20" spans="1:9" x14ac:dyDescent="0.3">
      <c r="A20" s="38" t="s">
        <v>21</v>
      </c>
      <c r="B20" s="53">
        <v>182</v>
      </c>
      <c r="C20" s="53">
        <v>98.929267661294233</v>
      </c>
      <c r="D20" s="23">
        <f t="shared" si="7"/>
        <v>7.1260767423649174E-2</v>
      </c>
      <c r="E20" s="54">
        <v>48</v>
      </c>
      <c r="F20" s="54">
        <v>56.435804238089844</v>
      </c>
      <c r="G20" s="23">
        <f t="shared" si="6"/>
        <v>8.5867620751341675E-2</v>
      </c>
      <c r="H20" s="21">
        <f t="shared" si="4"/>
        <v>134</v>
      </c>
      <c r="I20" s="27">
        <f t="shared" si="5"/>
        <v>113.89468819923076</v>
      </c>
    </row>
    <row r="21" spans="1:9" x14ac:dyDescent="0.3">
      <c r="A21" s="38" t="s">
        <v>30</v>
      </c>
      <c r="B21" s="53">
        <v>270</v>
      </c>
      <c r="C21" s="53">
        <v>142.30952181776172</v>
      </c>
      <c r="D21" s="23">
        <f t="shared" si="7"/>
        <v>0.10571652310101801</v>
      </c>
      <c r="E21" s="54">
        <v>44</v>
      </c>
      <c r="F21" s="54">
        <v>42.190046219457976</v>
      </c>
      <c r="G21" s="23">
        <f t="shared" si="6"/>
        <v>7.8711985688729877E-2</v>
      </c>
      <c r="H21" s="21">
        <f t="shared" si="4"/>
        <v>226</v>
      </c>
      <c r="I21" s="27">
        <f t="shared" si="5"/>
        <v>148.43180252223578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7">
        <v>2774</v>
      </c>
      <c r="C24" s="57">
        <v>465.7520799738848</v>
      </c>
      <c r="D24" s="23">
        <f>B24/B$24</f>
        <v>1</v>
      </c>
      <c r="E24" s="58">
        <v>569</v>
      </c>
      <c r="F24" s="58">
        <v>158</v>
      </c>
      <c r="G24" s="23">
        <f>E24/E$24</f>
        <v>1</v>
      </c>
      <c r="H24" s="21">
        <f>B24-E24</f>
        <v>2205</v>
      </c>
      <c r="I24" s="27">
        <f t="shared" ref="I24:I30" si="8">((SQRT((C24/1.645)^2+(F24/1.645)^2)))*1.645</f>
        <v>491.82212231659526</v>
      </c>
    </row>
    <row r="25" spans="1:9" ht="28.8" x14ac:dyDescent="0.3">
      <c r="A25" s="37" t="s">
        <v>25</v>
      </c>
      <c r="B25" s="57">
        <v>1470</v>
      </c>
      <c r="C25" s="57">
        <v>357.88405943824887</v>
      </c>
      <c r="D25" s="23">
        <f t="shared" ref="D25:D30" si="9">B25/B$24</f>
        <v>0.52992069214131221</v>
      </c>
      <c r="E25" s="58">
        <v>214</v>
      </c>
      <c r="F25" s="58">
        <v>104</v>
      </c>
      <c r="G25" s="23">
        <f t="shared" ref="G25:G30" si="10">E25/E$24</f>
        <v>0.37609841827768015</v>
      </c>
      <c r="H25" s="21">
        <f t="shared" ref="H25:H30" si="11">B25-E25</f>
        <v>1256</v>
      </c>
      <c r="I25" s="27">
        <f t="shared" si="8"/>
        <v>372.68887828858004</v>
      </c>
    </row>
    <row r="26" spans="1:9" ht="28.8" x14ac:dyDescent="0.3">
      <c r="A26" s="37" t="s">
        <v>26</v>
      </c>
      <c r="B26" s="57">
        <v>148</v>
      </c>
      <c r="C26" s="57">
        <v>172.32527382830412</v>
      </c>
      <c r="D26" s="23">
        <f t="shared" si="9"/>
        <v>5.3352559480894013E-2</v>
      </c>
      <c r="E26" s="58">
        <v>46</v>
      </c>
      <c r="F26" s="58">
        <v>45</v>
      </c>
      <c r="G26" s="23">
        <f t="shared" si="10"/>
        <v>8.0843585237258347E-2</v>
      </c>
      <c r="H26" s="21">
        <f t="shared" si="11"/>
        <v>102</v>
      </c>
      <c r="I26" s="27">
        <f t="shared" si="8"/>
        <v>178.10390225932724</v>
      </c>
    </row>
    <row r="27" spans="1:9" ht="28.8" x14ac:dyDescent="0.3">
      <c r="A27" s="37" t="s">
        <v>27</v>
      </c>
      <c r="B27" s="57">
        <v>521</v>
      </c>
      <c r="C27" s="57">
        <v>172.21788525005181</v>
      </c>
      <c r="D27" s="23">
        <f t="shared" si="9"/>
        <v>0.18781542898341744</v>
      </c>
      <c r="E27" s="58">
        <v>71</v>
      </c>
      <c r="F27" s="58">
        <v>53</v>
      </c>
      <c r="G27" s="23">
        <f t="shared" si="10"/>
        <v>0.12478031634446397</v>
      </c>
      <c r="H27" s="21">
        <f t="shared" si="11"/>
        <v>450</v>
      </c>
      <c r="I27" s="27">
        <f t="shared" si="8"/>
        <v>180.18878988438769</v>
      </c>
    </row>
    <row r="28" spans="1:9" ht="28.8" x14ac:dyDescent="0.3">
      <c r="A28" s="37" t="s">
        <v>28</v>
      </c>
      <c r="B28" s="57">
        <v>256</v>
      </c>
      <c r="C28" s="57">
        <v>119.57424471850115</v>
      </c>
      <c r="D28" s="23">
        <f t="shared" si="9"/>
        <v>9.228550829127613E-2</v>
      </c>
      <c r="E28" s="58">
        <v>170</v>
      </c>
      <c r="F28" s="58">
        <v>81</v>
      </c>
      <c r="G28" s="23">
        <f t="shared" si="10"/>
        <v>0.29876977152899825</v>
      </c>
      <c r="H28" s="21">
        <f t="shared" si="11"/>
        <v>86</v>
      </c>
      <c r="I28" s="27">
        <f t="shared" si="8"/>
        <v>144.42645187083977</v>
      </c>
    </row>
    <row r="29" spans="1:9" x14ac:dyDescent="0.3">
      <c r="A29" s="37" t="s">
        <v>22</v>
      </c>
      <c r="B29" s="57">
        <v>162</v>
      </c>
      <c r="C29" s="57">
        <v>84.332674569232054</v>
      </c>
      <c r="D29" s="23">
        <f t="shared" si="9"/>
        <v>5.8399423215573176E-2</v>
      </c>
      <c r="E29" s="58">
        <v>58</v>
      </c>
      <c r="F29" s="58">
        <v>50</v>
      </c>
      <c r="G29" s="23">
        <f t="shared" si="10"/>
        <v>0.10193321616871705</v>
      </c>
      <c r="H29" s="21">
        <f t="shared" si="11"/>
        <v>104</v>
      </c>
      <c r="I29" s="27">
        <f t="shared" si="8"/>
        <v>98.040807830209147</v>
      </c>
    </row>
    <row r="30" spans="1:9" x14ac:dyDescent="0.3">
      <c r="A30" s="44" t="s">
        <v>23</v>
      </c>
      <c r="B30" s="57">
        <v>217</v>
      </c>
      <c r="C30" s="57">
        <v>89.883257617867855</v>
      </c>
      <c r="D30" s="23">
        <f t="shared" si="9"/>
        <v>7.8226387887527032E-2</v>
      </c>
      <c r="E30" s="58">
        <v>10</v>
      </c>
      <c r="F30" s="58">
        <v>16</v>
      </c>
      <c r="G30" s="32">
        <f t="shared" si="10"/>
        <v>1.7574692442882251E-2</v>
      </c>
      <c r="H30" s="30">
        <f t="shared" si="11"/>
        <v>207</v>
      </c>
      <c r="I30" s="33">
        <f t="shared" si="8"/>
        <v>91.296221170429618</v>
      </c>
    </row>
    <row r="31" spans="1:9" x14ac:dyDescent="0.3">
      <c r="B31" s="45"/>
      <c r="C31" s="45"/>
      <c r="D31" s="45"/>
      <c r="E31" s="45"/>
      <c r="F31" s="45"/>
    </row>
    <row r="32" spans="1:9" x14ac:dyDescent="0.3">
      <c r="A32" s="7" t="s">
        <v>34</v>
      </c>
    </row>
    <row r="33" spans="1:9" ht="28.2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St. Mary's County</v>
      </c>
      <c r="B3" s="14" t="s">
        <v>7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48">
        <v>422</v>
      </c>
      <c r="C8" s="48">
        <v>138</v>
      </c>
      <c r="D8" s="23">
        <f>IF(B8=0,0,B8/B$8)</f>
        <v>1</v>
      </c>
      <c r="E8" s="47">
        <v>0</v>
      </c>
      <c r="F8" s="47">
        <v>0</v>
      </c>
      <c r="G8" s="23">
        <v>0</v>
      </c>
      <c r="H8" s="41">
        <f t="shared" ref="H8:H12" si="0">B8-E8</f>
        <v>422</v>
      </c>
      <c r="I8" s="42">
        <f t="shared" ref="I8:I12" si="1">((SQRT((C8/1.645)^2+(F8/1.645)^2)))*1.645</f>
        <v>138</v>
      </c>
    </row>
    <row r="9" spans="1:9" x14ac:dyDescent="0.3">
      <c r="A9" s="37" t="s">
        <v>13</v>
      </c>
      <c r="B9" s="48">
        <v>214</v>
      </c>
      <c r="C9" s="48">
        <v>97</v>
      </c>
      <c r="D9" s="23">
        <f t="shared" ref="D9:D12" si="2">IF(B9=0,0,B9/B$8)</f>
        <v>0.50710900473933651</v>
      </c>
      <c r="E9" s="47">
        <v>0</v>
      </c>
      <c r="F9" s="47">
        <v>0</v>
      </c>
      <c r="G9" s="23">
        <v>0</v>
      </c>
      <c r="H9" s="41">
        <f t="shared" si="0"/>
        <v>214</v>
      </c>
      <c r="I9" s="42">
        <f t="shared" si="1"/>
        <v>97</v>
      </c>
    </row>
    <row r="10" spans="1:9" x14ac:dyDescent="0.3">
      <c r="A10" s="37" t="s">
        <v>14</v>
      </c>
      <c r="B10" s="48">
        <v>18</v>
      </c>
      <c r="C10" s="48">
        <v>27</v>
      </c>
      <c r="D10" s="23">
        <f t="shared" si="2"/>
        <v>4.2654028436018961E-2</v>
      </c>
      <c r="E10" s="47">
        <v>0</v>
      </c>
      <c r="F10" s="47">
        <v>0</v>
      </c>
      <c r="G10" s="23">
        <v>0</v>
      </c>
      <c r="H10" s="41">
        <f t="shared" si="0"/>
        <v>18</v>
      </c>
      <c r="I10" s="42">
        <f>((SQRT((C10/1.645)^2+(F10/1.645)^2)))*1.645</f>
        <v>27</v>
      </c>
    </row>
    <row r="11" spans="1:9" x14ac:dyDescent="0.3">
      <c r="A11" s="37" t="s">
        <v>15</v>
      </c>
      <c r="B11" s="48">
        <v>116</v>
      </c>
      <c r="C11" s="48">
        <v>80</v>
      </c>
      <c r="D11" s="23">
        <f t="shared" si="2"/>
        <v>0.27488151658767773</v>
      </c>
      <c r="E11" s="47">
        <v>0</v>
      </c>
      <c r="F11" s="47">
        <v>0</v>
      </c>
      <c r="G11" s="23">
        <v>0</v>
      </c>
      <c r="H11" s="41">
        <f t="shared" si="0"/>
        <v>116</v>
      </c>
      <c r="I11" s="42">
        <f>((SQRT((C11/1.645)^2+(F11/1.645)^2)))*1.645</f>
        <v>80</v>
      </c>
    </row>
    <row r="12" spans="1:9" x14ac:dyDescent="0.3">
      <c r="A12" s="38" t="s">
        <v>16</v>
      </c>
      <c r="B12" s="48">
        <v>74</v>
      </c>
      <c r="C12" s="48">
        <v>49</v>
      </c>
      <c r="D12" s="23">
        <f t="shared" si="2"/>
        <v>0.17535545023696683</v>
      </c>
      <c r="E12" s="47">
        <v>0</v>
      </c>
      <c r="F12" s="47">
        <v>0</v>
      </c>
      <c r="G12" s="23">
        <v>0</v>
      </c>
      <c r="H12" s="41">
        <f t="shared" si="0"/>
        <v>74</v>
      </c>
      <c r="I12" s="42">
        <f t="shared" si="1"/>
        <v>49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49">
        <v>390</v>
      </c>
      <c r="C15" s="49">
        <v>135.76450198781714</v>
      </c>
      <c r="D15" s="23">
        <f>IF(B15=0,0,B15/B$15)</f>
        <v>1</v>
      </c>
      <c r="E15" s="47">
        <v>0</v>
      </c>
      <c r="F15" s="47">
        <v>0</v>
      </c>
      <c r="G15" s="23">
        <v>0</v>
      </c>
      <c r="H15" s="21">
        <f t="shared" ref="H15:H21" si="3">B15-E15</f>
        <v>390</v>
      </c>
      <c r="I15" s="27">
        <f t="shared" ref="I15:I21" si="4">((SQRT((C15/1.645)^2+(F15/1.645)^2)))*1.645</f>
        <v>135.76450198781714</v>
      </c>
    </row>
    <row r="16" spans="1:9" x14ac:dyDescent="0.3">
      <c r="A16" s="37" t="s">
        <v>17</v>
      </c>
      <c r="B16" s="49">
        <v>116</v>
      </c>
      <c r="C16" s="49">
        <v>68.912988616080199</v>
      </c>
      <c r="D16" s="23">
        <f t="shared" ref="D16:D21" si="5">IF(B16=0,0,B16/B$15)</f>
        <v>0.29743589743589743</v>
      </c>
      <c r="E16" s="47">
        <v>0</v>
      </c>
      <c r="F16" s="47">
        <v>0</v>
      </c>
      <c r="G16" s="23">
        <v>0</v>
      </c>
      <c r="H16" s="21">
        <f t="shared" si="3"/>
        <v>116</v>
      </c>
      <c r="I16" s="27">
        <f t="shared" si="4"/>
        <v>68.912988616080199</v>
      </c>
    </row>
    <row r="17" spans="1:9" x14ac:dyDescent="0.3">
      <c r="A17" s="37" t="s">
        <v>18</v>
      </c>
      <c r="B17" s="49">
        <v>106</v>
      </c>
      <c r="C17" s="49">
        <v>77.388629655783404</v>
      </c>
      <c r="D17" s="23">
        <f t="shared" si="5"/>
        <v>0.27179487179487177</v>
      </c>
      <c r="E17" s="47">
        <v>0</v>
      </c>
      <c r="F17" s="47">
        <v>0</v>
      </c>
      <c r="G17" s="23">
        <v>0</v>
      </c>
      <c r="H17" s="21">
        <f t="shared" si="3"/>
        <v>106</v>
      </c>
      <c r="I17" s="27">
        <f t="shared" si="4"/>
        <v>77.388629655783404</v>
      </c>
    </row>
    <row r="18" spans="1:9" x14ac:dyDescent="0.3">
      <c r="A18" s="37" t="s">
        <v>19</v>
      </c>
      <c r="B18" s="49">
        <v>64</v>
      </c>
      <c r="C18" s="49">
        <v>47.507894080878813</v>
      </c>
      <c r="D18" s="23">
        <f t="shared" si="5"/>
        <v>0.1641025641025641</v>
      </c>
      <c r="E18" s="47">
        <v>0</v>
      </c>
      <c r="F18" s="47">
        <v>0</v>
      </c>
      <c r="G18" s="23">
        <v>0</v>
      </c>
      <c r="H18" s="21">
        <f t="shared" si="3"/>
        <v>64</v>
      </c>
      <c r="I18" s="27">
        <f t="shared" si="4"/>
        <v>47.507894080878813</v>
      </c>
    </row>
    <row r="19" spans="1:9" x14ac:dyDescent="0.3">
      <c r="A19" s="38" t="s">
        <v>20</v>
      </c>
      <c r="B19" s="49">
        <v>49</v>
      </c>
      <c r="C19" s="49">
        <v>57.999999999999993</v>
      </c>
      <c r="D19" s="23">
        <f t="shared" si="5"/>
        <v>0.12564102564102564</v>
      </c>
      <c r="E19" s="47">
        <v>0</v>
      </c>
      <c r="F19" s="47">
        <v>0</v>
      </c>
      <c r="G19" s="23">
        <v>0</v>
      </c>
      <c r="H19" s="21">
        <f t="shared" si="3"/>
        <v>49</v>
      </c>
      <c r="I19" s="27">
        <f t="shared" si="4"/>
        <v>57.999999999999993</v>
      </c>
    </row>
    <row r="20" spans="1:9" x14ac:dyDescent="0.3">
      <c r="A20" s="38" t="s">
        <v>21</v>
      </c>
      <c r="B20" s="49">
        <v>4</v>
      </c>
      <c r="C20" s="49">
        <v>8</v>
      </c>
      <c r="D20" s="23">
        <f t="shared" si="5"/>
        <v>1.0256410256410256E-2</v>
      </c>
      <c r="E20" s="47">
        <v>0</v>
      </c>
      <c r="F20" s="47">
        <v>0</v>
      </c>
      <c r="G20" s="23">
        <v>0</v>
      </c>
      <c r="H20" s="21">
        <f t="shared" si="3"/>
        <v>4</v>
      </c>
      <c r="I20" s="27">
        <f t="shared" si="4"/>
        <v>8</v>
      </c>
    </row>
    <row r="21" spans="1:9" x14ac:dyDescent="0.3">
      <c r="A21" s="38" t="s">
        <v>30</v>
      </c>
      <c r="B21" s="49">
        <v>51</v>
      </c>
      <c r="C21" s="49">
        <v>44.82186966202994</v>
      </c>
      <c r="D21" s="23">
        <f t="shared" si="5"/>
        <v>0.13076923076923078</v>
      </c>
      <c r="E21" s="47">
        <v>0</v>
      </c>
      <c r="F21" s="47">
        <v>0</v>
      </c>
      <c r="G21" s="23">
        <v>0</v>
      </c>
      <c r="H21" s="21">
        <f t="shared" si="3"/>
        <v>51</v>
      </c>
      <c r="I21" s="27">
        <f t="shared" si="4"/>
        <v>44.82186966202994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0">
        <v>422</v>
      </c>
      <c r="C24" s="50">
        <v>162.77284785860323</v>
      </c>
      <c r="D24" s="23">
        <f>IF(B24=0,0,B24/B$24)</f>
        <v>1</v>
      </c>
      <c r="E24" s="47">
        <v>0</v>
      </c>
      <c r="F24" s="47">
        <v>0</v>
      </c>
      <c r="G24" s="23">
        <v>0</v>
      </c>
      <c r="H24" s="21">
        <f t="shared" ref="H24:H30" si="6">B24-E24</f>
        <v>422</v>
      </c>
      <c r="I24" s="27">
        <f t="shared" ref="I24:I30" si="7">((SQRT((C24/1.645)^2+(F24/1.645)^2)))*1.645</f>
        <v>162.77284785860323</v>
      </c>
    </row>
    <row r="25" spans="1:9" ht="28.8" x14ac:dyDescent="0.3">
      <c r="A25" s="37" t="s">
        <v>25</v>
      </c>
      <c r="B25" s="50">
        <v>260</v>
      </c>
      <c r="C25" s="50">
        <v>142.73752134600068</v>
      </c>
      <c r="D25" s="23">
        <f t="shared" ref="D25:D30" si="8">IF(B25=0,0,B25/B$24)</f>
        <v>0.61611374407582942</v>
      </c>
      <c r="E25" s="47">
        <v>0</v>
      </c>
      <c r="F25" s="47">
        <v>0</v>
      </c>
      <c r="G25" s="23">
        <v>0</v>
      </c>
      <c r="H25" s="21">
        <f t="shared" si="6"/>
        <v>260</v>
      </c>
      <c r="I25" s="27">
        <f t="shared" si="7"/>
        <v>142.73752134600068</v>
      </c>
    </row>
    <row r="26" spans="1:9" ht="28.8" x14ac:dyDescent="0.3">
      <c r="A26" s="37" t="s">
        <v>26</v>
      </c>
      <c r="B26" s="50">
        <v>23</v>
      </c>
      <c r="C26" s="50">
        <v>32</v>
      </c>
      <c r="D26" s="23">
        <f t="shared" si="8"/>
        <v>5.4502369668246446E-2</v>
      </c>
      <c r="E26" s="47">
        <v>0</v>
      </c>
      <c r="F26" s="47">
        <v>0</v>
      </c>
      <c r="G26" s="23">
        <v>0</v>
      </c>
      <c r="H26" s="21">
        <f t="shared" si="6"/>
        <v>23</v>
      </c>
      <c r="I26" s="27">
        <f t="shared" si="7"/>
        <v>32</v>
      </c>
    </row>
    <row r="27" spans="1:9" ht="28.8" x14ac:dyDescent="0.3">
      <c r="A27" s="37" t="s">
        <v>27</v>
      </c>
      <c r="B27" s="50">
        <v>61</v>
      </c>
      <c r="C27" s="50">
        <v>50.309044912421065</v>
      </c>
      <c r="D27" s="23">
        <f t="shared" si="8"/>
        <v>0.14454976303317535</v>
      </c>
      <c r="E27" s="47">
        <v>0</v>
      </c>
      <c r="F27" s="47">
        <v>0</v>
      </c>
      <c r="G27" s="23">
        <v>0</v>
      </c>
      <c r="H27" s="21">
        <f t="shared" si="6"/>
        <v>61</v>
      </c>
      <c r="I27" s="27">
        <f t="shared" si="7"/>
        <v>50.309044912421065</v>
      </c>
    </row>
    <row r="28" spans="1:9" ht="28.8" x14ac:dyDescent="0.3">
      <c r="A28" s="37" t="s">
        <v>28</v>
      </c>
      <c r="B28" s="50">
        <v>16</v>
      </c>
      <c r="C28" s="50">
        <v>18</v>
      </c>
      <c r="D28" s="23">
        <f t="shared" si="8"/>
        <v>3.7914691943127965E-2</v>
      </c>
      <c r="E28" s="47">
        <v>0</v>
      </c>
      <c r="F28" s="47">
        <v>0</v>
      </c>
      <c r="G28" s="23">
        <v>0</v>
      </c>
      <c r="H28" s="21">
        <f t="shared" si="6"/>
        <v>16</v>
      </c>
      <c r="I28" s="27">
        <f t="shared" si="7"/>
        <v>18</v>
      </c>
    </row>
    <row r="29" spans="1:9" x14ac:dyDescent="0.3">
      <c r="A29" s="37" t="s">
        <v>22</v>
      </c>
      <c r="B29" s="50">
        <v>30</v>
      </c>
      <c r="C29" s="50">
        <v>31.89043743820395</v>
      </c>
      <c r="D29" s="23">
        <f>IF(B29=0,0,B29/B$24)</f>
        <v>7.1090047393364927E-2</v>
      </c>
      <c r="E29" s="47">
        <v>0</v>
      </c>
      <c r="F29" s="47">
        <v>0</v>
      </c>
      <c r="G29" s="23">
        <v>0</v>
      </c>
      <c r="H29" s="21">
        <f t="shared" si="6"/>
        <v>30</v>
      </c>
      <c r="I29" s="27">
        <f t="shared" si="7"/>
        <v>31.89043743820395</v>
      </c>
    </row>
    <row r="30" spans="1:9" x14ac:dyDescent="0.3">
      <c r="A30" s="44" t="s">
        <v>23</v>
      </c>
      <c r="B30" s="50">
        <v>32</v>
      </c>
      <c r="C30" s="50">
        <v>35</v>
      </c>
      <c r="D30" s="23">
        <f t="shared" si="8"/>
        <v>7.582938388625593E-2</v>
      </c>
      <c r="E30" s="47">
        <v>0</v>
      </c>
      <c r="F30" s="47">
        <v>0</v>
      </c>
      <c r="G30" s="32">
        <v>0</v>
      </c>
      <c r="H30" s="30">
        <f t="shared" si="6"/>
        <v>32</v>
      </c>
      <c r="I30" s="33">
        <f t="shared" si="7"/>
        <v>35</v>
      </c>
    </row>
    <row r="31" spans="1:9" x14ac:dyDescent="0.3">
      <c r="A31" s="46"/>
      <c r="B31" s="45"/>
      <c r="C31" s="45"/>
      <c r="D31" s="45"/>
      <c r="E31" s="45"/>
      <c r="F31" s="45"/>
      <c r="G31" s="46"/>
      <c r="H31" s="46"/>
      <c r="I31" s="46"/>
    </row>
    <row r="32" spans="1:9" x14ac:dyDescent="0.3">
      <c r="A32" s="7" t="s">
        <v>35</v>
      </c>
    </row>
    <row r="33" spans="1:9" ht="28.8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BFEC96-A86C-4358-901E-5257D5A71B01}"/>
</file>

<file path=customXml/itemProps2.xml><?xml version="1.0" encoding="utf-8"?>
<ds:datastoreItem xmlns:ds="http://schemas.openxmlformats.org/officeDocument/2006/customXml" ds:itemID="{A5A1A058-189D-40F5-81A2-3372105CA6E1}"/>
</file>

<file path=customXml/itemProps3.xml><?xml version="1.0" encoding="utf-8"?>
<ds:datastoreItem xmlns:ds="http://schemas.openxmlformats.org/officeDocument/2006/customXml" ds:itemID="{10EE862B-9643-4AD0-BF87-0FC7AE2C0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