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Total!$A$3:$I$36</definedName>
  </definedNames>
  <calcPr calcId="145621"/>
</workbook>
</file>

<file path=xl/calcChain.xml><?xml version="1.0" encoding="utf-8"?>
<calcChain xmlns="http://schemas.openxmlformats.org/spreadsheetml/2006/main">
  <c r="A3" i="5" l="1"/>
  <c r="A3" i="7" l="1"/>
  <c r="A3" i="6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H16" i="1"/>
  <c r="I16" i="1"/>
  <c r="H17" i="1"/>
  <c r="I17" i="1"/>
  <c r="H18" i="1"/>
  <c r="I18" i="1"/>
  <c r="H19" i="1"/>
  <c r="I19" i="1"/>
  <c r="H20" i="1"/>
  <c r="I20" i="1"/>
  <c r="H21" i="1"/>
  <c r="I21" i="1"/>
  <c r="I15" i="1"/>
  <c r="H15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G15" i="1" s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D24" i="1" s="1"/>
  <c r="B16" i="1"/>
  <c r="C16" i="1"/>
  <c r="B17" i="1"/>
  <c r="D17" i="1" s="1"/>
  <c r="C17" i="1"/>
  <c r="B18" i="1"/>
  <c r="C18" i="1"/>
  <c r="B19" i="1"/>
  <c r="D19" i="1" s="1"/>
  <c r="C19" i="1"/>
  <c r="B20" i="1"/>
  <c r="C20" i="1"/>
  <c r="B21" i="1"/>
  <c r="D21" i="1" s="1"/>
  <c r="C21" i="1"/>
  <c r="C15" i="1"/>
  <c r="B15" i="1"/>
  <c r="D29" i="1"/>
  <c r="D27" i="1"/>
  <c r="D25" i="1"/>
  <c r="D20" i="1"/>
  <c r="D18" i="1"/>
  <c r="D16" i="1"/>
  <c r="D15" i="1"/>
  <c r="G15" i="6"/>
  <c r="G16" i="6"/>
  <c r="G17" i="6"/>
  <c r="G18" i="6"/>
  <c r="G19" i="6"/>
  <c r="G20" i="6"/>
  <c r="G21" i="6"/>
  <c r="H30" i="7"/>
  <c r="G30" i="7"/>
  <c r="D30" i="7"/>
  <c r="H29" i="7"/>
  <c r="G29" i="7"/>
  <c r="D29" i="7"/>
  <c r="H28" i="7"/>
  <c r="G28" i="7"/>
  <c r="D28" i="7"/>
  <c r="H27" i="7"/>
  <c r="G27" i="7"/>
  <c r="D27" i="7"/>
  <c r="H26" i="7"/>
  <c r="G26" i="7"/>
  <c r="D26" i="7"/>
  <c r="H25" i="7"/>
  <c r="G25" i="7"/>
  <c r="D25" i="7"/>
  <c r="H24" i="7"/>
  <c r="G24" i="7"/>
  <c r="D24" i="7"/>
  <c r="H21" i="7"/>
  <c r="D21" i="7"/>
  <c r="H20" i="7"/>
  <c r="D20" i="7"/>
  <c r="H19" i="7"/>
  <c r="D19" i="7"/>
  <c r="H18" i="7"/>
  <c r="D18" i="7"/>
  <c r="H17" i="7"/>
  <c r="D17" i="7"/>
  <c r="H16" i="7"/>
  <c r="D16" i="7"/>
  <c r="H15" i="7"/>
  <c r="D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29" i="6"/>
  <c r="I28" i="6"/>
  <c r="I27" i="6"/>
  <c r="I26" i="6"/>
  <c r="I25" i="6"/>
  <c r="I24" i="6"/>
  <c r="I16" i="6"/>
  <c r="I17" i="6"/>
  <c r="I18" i="6"/>
  <c r="I19" i="6"/>
  <c r="I20" i="6"/>
  <c r="I21" i="6"/>
  <c r="I15" i="6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8" i="5"/>
  <c r="H27" i="5"/>
  <c r="H26" i="5"/>
  <c r="H25" i="5"/>
  <c r="H24" i="5"/>
  <c r="H20" i="5"/>
  <c r="H21" i="5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8" i="5"/>
  <c r="H17" i="5"/>
  <c r="H16" i="5"/>
  <c r="H15" i="5"/>
  <c r="D26" i="1" l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  <c r="G12" i="7"/>
  <c r="G11" i="7"/>
  <c r="G10" i="7"/>
  <c r="G9" i="7"/>
  <c r="G8" i="7"/>
  <c r="B8" i="1" l="1"/>
  <c r="D8" i="1" s="1"/>
  <c r="B9" i="1"/>
  <c r="B10" i="1"/>
  <c r="D10" i="1" s="1"/>
  <c r="B11" i="1"/>
  <c r="B12" i="1"/>
  <c r="D12" i="1" s="1"/>
  <c r="D11" i="1" l="1"/>
  <c r="D9" i="1"/>
  <c r="D8" i="6"/>
  <c r="G8" i="6"/>
  <c r="H8" i="6"/>
  <c r="I8" i="6"/>
  <c r="D8" i="7"/>
  <c r="D9" i="7"/>
  <c r="D10" i="7"/>
  <c r="D11" i="7"/>
  <c r="D12" i="7"/>
  <c r="F12" i="1"/>
  <c r="F11" i="1"/>
  <c r="F10" i="1"/>
  <c r="F9" i="1"/>
  <c r="F8" i="1"/>
  <c r="C9" i="1"/>
  <c r="C10" i="1"/>
  <c r="C11" i="1"/>
  <c r="C12" i="1"/>
  <c r="C8" i="1"/>
  <c r="E12" i="1"/>
  <c r="E11" i="1"/>
  <c r="E10" i="1"/>
  <c r="E9" i="1"/>
  <c r="E8" i="1"/>
  <c r="I12" i="7"/>
  <c r="H12" i="7"/>
  <c r="I11" i="7"/>
  <c r="H11" i="7"/>
  <c r="I10" i="7"/>
  <c r="H10" i="7"/>
  <c r="I9" i="7"/>
  <c r="H9" i="7"/>
  <c r="I8" i="7"/>
  <c r="H8" i="7"/>
  <c r="I12" i="6"/>
  <c r="I12" i="1" s="1"/>
  <c r="H12" i="6"/>
  <c r="G12" i="6"/>
  <c r="D12" i="6"/>
  <c r="I11" i="6"/>
  <c r="H11" i="6"/>
  <c r="G11" i="6"/>
  <c r="D11" i="6"/>
  <c r="I10" i="6"/>
  <c r="I10" i="1" s="1"/>
  <c r="H10" i="6"/>
  <c r="G10" i="6"/>
  <c r="D10" i="6"/>
  <c r="I9" i="6"/>
  <c r="I9" i="1" s="1"/>
  <c r="H9" i="6"/>
  <c r="G9" i="6"/>
  <c r="D9" i="6"/>
  <c r="I11" i="1"/>
  <c r="H9" i="5"/>
  <c r="H10" i="5"/>
  <c r="H11" i="5"/>
  <c r="H12" i="5"/>
  <c r="H12" i="1" s="1"/>
  <c r="H8" i="5"/>
  <c r="H8" i="1" s="1"/>
  <c r="I8" i="1"/>
  <c r="G12" i="5"/>
  <c r="G11" i="5"/>
  <c r="G10" i="5"/>
  <c r="G9" i="5"/>
  <c r="G8" i="5"/>
  <c r="D12" i="5"/>
  <c r="D11" i="5"/>
  <c r="D10" i="5"/>
  <c r="D9" i="5"/>
  <c r="D8" i="5"/>
  <c r="H10" i="1" l="1"/>
  <c r="G12" i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<sst xmlns="http://schemas.openxmlformats.org/spreadsheetml/2006/main" count="157" uniqueCount="39">
  <si>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</si>
  <si>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</si>
  <si>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</si>
  <si>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</si>
  <si>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</si>
  <si>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</si>
  <si>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</si>
  <si>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>Maryland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</si>
  <si>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</si>
  <si>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</si>
  <si>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</si>
  <si>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</si>
  <si>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</si>
  <si>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</si>
  <si>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</si>
  <si>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</si>
  <si>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</si>
  <si>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</si>
  <si>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</si>
  <si>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</si>
  <si>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</si>
  <si>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</si>
  <si>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</si>
  <si>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</si>
  <si>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</si>
  <si>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</si>
  <si>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</si>
  <si>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</si>
  <si>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</si>
  <si>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</si>
  <si>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</si>
  <si>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</si>
  <si>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</si>
  <si>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</si>
  <si>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</si>
  <si>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</si>
  <si>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</si>
  <si>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>** For out migration, the sum of counties will not equal State total because of suppression of outflows.</t>
  </si>
  <si>
    <t>Occupation Status:***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</si>
</sst>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3" fontId="12" fillId="0" borderId="1" xfId="9" applyNumberFormat="1" applyFont="1" applyBorder="1"/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0" fontId="4" fillId="0" borderId="0" xfId="0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48" customWidth="1"/>
    <col min="2" max="2" width="13.5546875" customWidth="1"/>
    <col min="3" max="4" width="10.6640625" customWidth="1"/>
    <col min="5" max="5" width="13.5546875" customWidth="1"/>
    <col min="6" max="7" width="10.6640625" customWidth="1"/>
    <col min="8" max="8" width="13.5546875" customWidth="1"/>
    <col min="9" max="9" width="10.6640625" customWidth="1"/>
  </cols>
  <sheetData>
    <row r="3" spans="1:11" ht="15.6" x14ac:dyDescent="0.3">
      <c r="A3" s="2" t="s">
        <v>7</v>
      </c>
      <c r="B3" s="32" t="s">
        <v>9</v>
      </c>
      <c r="C3" s="32"/>
      <c r="D3" s="32"/>
      <c r="E3" s="32"/>
      <c r="F3" s="32"/>
      <c r="G3" s="32"/>
      <c r="H3" s="32"/>
      <c r="I3" s="32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29" t="s">
        <v>0</v>
      </c>
      <c r="C5" s="30"/>
      <c r="D5" s="31"/>
      <c r="E5" s="29" t="s">
        <v>30</v>
      </c>
      <c r="F5" s="30"/>
      <c r="G5" s="31"/>
      <c r="H5" s="29" t="s">
        <v>1</v>
      </c>
      <c r="I5" s="31"/>
      <c r="K5" s="6"/>
    </row>
    <row r="6" spans="1:11" x14ac:dyDescent="0.3">
      <c r="A6" s="11" t="s">
        <v>13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14" t="s">
        <v>5</v>
      </c>
      <c r="B8" s="15">
        <f>Intra!B8+Inter!B8+Foreign!B8</f>
        <v>287840</v>
      </c>
      <c r="C8" s="16">
        <f>((SQRT((Intra!C8/1.645)^2+(Inter!C8/1.645)^2+(Foreign!C8/1.645)^2))*1.645)</f>
        <v>4564.1070320490944</v>
      </c>
      <c r="D8" s="17">
        <f t="shared" ref="D8:D12" si="0">B8/B$8</f>
        <v>1</v>
      </c>
      <c r="E8" s="15">
        <f>Intra!E8+Inter!E8+Foreign!E8</f>
        <v>253413</v>
      </c>
      <c r="F8" s="16">
        <f>((SQRT((Intra!F8/1.645)^2+(Inter!F8/1.645)^2+(Foreign!F8/1.645)^2))*1.645)</f>
        <v>4189.5346997011493</v>
      </c>
      <c r="G8" s="17">
        <f>E8/E$8</f>
        <v>1</v>
      </c>
      <c r="H8" s="15">
        <f>Intra!H8+Inter!H8+Foreign!H8</f>
        <v>34427</v>
      </c>
      <c r="I8" s="18">
        <f>((SQRT((Intra!I8/1.645)^2+(Inter!I8/1.645)^2+(Foreign!I8/1.645)^2))*1.645)</f>
        <v>4397.3266878866298</v>
      </c>
      <c r="K8" s="6"/>
    </row>
    <row r="9" spans="1:11" x14ac:dyDescent="0.3">
      <c r="A9" s="19" t="s">
        <v>14</v>
      </c>
      <c r="B9" s="15">
        <f>Intra!B9+Inter!B9+Foreign!B9</f>
        <v>171784</v>
      </c>
      <c r="C9" s="16">
        <f>((SQRT((Intra!C9/1.645)^2+(Inter!C9/1.645)^2+(Foreign!C9/1.645)^2))*1.645)</f>
        <v>3649.6829999330075</v>
      </c>
      <c r="D9" s="17">
        <f t="shared" si="0"/>
        <v>0.59680377987770983</v>
      </c>
      <c r="E9" s="15">
        <f>Intra!E9+Inter!E9+Foreign!E9</f>
        <v>144512</v>
      </c>
      <c r="F9" s="16">
        <f>((SQRT((Intra!F9/1.645)^2+(Inter!F9/1.645)^2+(Foreign!F9/1.645)^2))*1.645)</f>
        <v>3300.4975382508615</v>
      </c>
      <c r="G9" s="17">
        <f>E9/E$8</f>
        <v>0.57026277262808145</v>
      </c>
      <c r="H9" s="15">
        <f>Intra!H9+Inter!H9+Foreign!H9</f>
        <v>27272</v>
      </c>
      <c r="I9" s="18">
        <f>((SQRT((Intra!I9/1.645)^2+(Inter!I9/1.645)^2+(Foreign!I9/1.645)^2))*1.645)</f>
        <v>3369.1064097175686</v>
      </c>
      <c r="K9" s="6"/>
    </row>
    <row r="10" spans="1:11" x14ac:dyDescent="0.3">
      <c r="A10" s="19" t="s">
        <v>15</v>
      </c>
      <c r="B10" s="15">
        <f>Intra!B10+Inter!B10+Foreign!B10</f>
        <v>21873</v>
      </c>
      <c r="C10" s="16">
        <f>((SQRT((Intra!C10/1.645)^2+(Inter!C10/1.645)^2+(Foreign!C10/1.645)^2))*1.645)</f>
        <v>1198.3434399202927</v>
      </c>
      <c r="D10" s="17">
        <f t="shared" si="0"/>
        <v>7.5990133407448576E-2</v>
      </c>
      <c r="E10" s="15">
        <f>Intra!E10+Inter!E10+Foreign!E10</f>
        <v>19583</v>
      </c>
      <c r="F10" s="16">
        <f>((SQRT((Intra!F10/1.645)^2+(Inter!F10/1.645)^2+(Foreign!F10/1.645)^2))*1.645)</f>
        <v>1156.7964384454165</v>
      </c>
      <c r="G10" s="17">
        <f>E10/E$8</f>
        <v>7.7277014202112762E-2</v>
      </c>
      <c r="H10" s="15">
        <f>Intra!H10+Inter!H10+Foreign!H10</f>
        <v>2290</v>
      </c>
      <c r="I10" s="18">
        <f>((SQRT((Intra!I10/1.645)^2+(Inter!I10/1.645)^2+(Foreign!I10/1.645)^2))*1.645)</f>
        <v>1251.697647197597</v>
      </c>
      <c r="K10" s="6"/>
    </row>
    <row r="11" spans="1:11" x14ac:dyDescent="0.3">
      <c r="A11" s="19" t="s">
        <v>16</v>
      </c>
      <c r="B11" s="15">
        <f>Intra!B11+Inter!B11+Foreign!B11</f>
        <v>7561</v>
      </c>
      <c r="C11" s="16">
        <f>((SQRT((Intra!C11/1.645)^2+(Inter!C11/1.645)^2+(Foreign!C11/1.645)^2))*1.645)</f>
        <v>663.63393523839636</v>
      </c>
      <c r="D11" s="17">
        <f t="shared" si="0"/>
        <v>2.6268065591995553E-2</v>
      </c>
      <c r="E11" s="15">
        <f>Intra!E11+Inter!E11+Foreign!E11</f>
        <v>6985</v>
      </c>
      <c r="F11" s="16">
        <f>((SQRT((Intra!F11/1.645)^2+(Inter!F11/1.645)^2+(Foreign!F11/1.645)^2))*1.645)</f>
        <v>659.68553114343808</v>
      </c>
      <c r="G11" s="17">
        <f>E11/E$8</f>
        <v>2.7563700362649116E-2</v>
      </c>
      <c r="H11" s="15">
        <f>Intra!H11+Inter!H11+Foreign!H11</f>
        <v>576</v>
      </c>
      <c r="I11" s="18">
        <f>((SQRT((Intra!I11/1.645)^2+(Inter!I11/1.645)^2+(Foreign!I11/1.645)^2))*1.645)</f>
        <v>853.01055093122966</v>
      </c>
      <c r="K11" s="6"/>
    </row>
    <row r="12" spans="1:11" s="1" customFormat="1" x14ac:dyDescent="0.3">
      <c r="A12" s="20" t="s">
        <v>17</v>
      </c>
      <c r="B12" s="15">
        <f>Intra!B12+Inter!B12+Foreign!B12</f>
        <v>86622</v>
      </c>
      <c r="C12" s="16">
        <f>((SQRT((Intra!C12/1.645)^2+(Inter!C12/1.645)^2+(Foreign!C12/1.645)^2))*1.645)</f>
        <v>2373.0594177137664</v>
      </c>
      <c r="D12" s="17">
        <f t="shared" si="0"/>
        <v>0.30093802112284601</v>
      </c>
      <c r="E12" s="15">
        <f>Intra!E12+Inter!E12+Foreign!E12</f>
        <v>82333</v>
      </c>
      <c r="F12" s="16">
        <f>((SQRT((Intra!F12/1.645)^2+(Inter!F12/1.645)^2+(Foreign!F12/1.645)^2))*1.645)</f>
        <v>2210.0936631735767</v>
      </c>
      <c r="G12" s="17">
        <f>E12/E$8</f>
        <v>0.3248965128071567</v>
      </c>
      <c r="H12" s="15">
        <f>Intra!H12+Inter!H12+Foreign!H12</f>
        <v>4289</v>
      </c>
      <c r="I12" s="18">
        <f>((SQRT((Intra!I12/1.645)^2+(Inter!I12/1.645)^2+(Foreign!I12/1.645)^2))*1.645)</f>
        <v>2385.8556117250678</v>
      </c>
      <c r="K12" s="6"/>
    </row>
    <row r="13" spans="1:11" x14ac:dyDescent="0.3">
      <c r="A13" s="21"/>
      <c r="B13" s="15"/>
      <c r="C13" s="16"/>
      <c r="D13" s="18"/>
      <c r="E13" s="15"/>
      <c r="F13" s="16"/>
      <c r="G13" s="18"/>
      <c r="H13" s="15"/>
      <c r="I13" s="18"/>
    </row>
    <row r="14" spans="1:11" s="5" customFormat="1" x14ac:dyDescent="0.3">
      <c r="A14" s="11" t="s">
        <v>38</v>
      </c>
      <c r="B14" s="4"/>
      <c r="C14" s="12"/>
      <c r="D14" s="13"/>
      <c r="E14" s="4"/>
      <c r="F14" s="12"/>
      <c r="G14" s="13"/>
      <c r="H14" s="4"/>
      <c r="I14" s="13"/>
    </row>
    <row r="15" spans="1:11" x14ac:dyDescent="0.3">
      <c r="A15" s="14" t="s">
        <v>5</v>
      </c>
      <c r="B15" s="15">
        <f>Intra!B15+Inter!B15+Foreign!B15</f>
        <v>238822</v>
      </c>
      <c r="C15" s="16">
        <f>((SQRT((Intra!C15/1.645)^2+(Inter!C15/1.645)^2+(Foreign!C15/1.645)^2))*1.645)</f>
        <v>3986.7485498837273</v>
      </c>
      <c r="D15" s="17">
        <f>B15/B$15</f>
        <v>1</v>
      </c>
      <c r="E15" s="15">
        <f>Intra!E15+Inter!E15+Foreign!E15</f>
        <v>214628</v>
      </c>
      <c r="F15" s="16">
        <f>((SQRT((Intra!F15/1.645)^2+(Inter!F15/1.645)^2+(Foreign!F15/1.645)^2))*1.645)</f>
        <v>3726.7606577294441</v>
      </c>
      <c r="G15" s="17">
        <f>E15/E$15</f>
        <v>1</v>
      </c>
      <c r="H15" s="15">
        <f>Intra!H15+Inter!H15+Foreign!H15</f>
        <v>24194</v>
      </c>
      <c r="I15" s="18">
        <f>((SQRT((Intra!I15/1.645)^2+(Inter!I15/1.645)^2+(Foreign!I15/1.645)^2))*1.645)</f>
        <v>3904.6225169662689</v>
      </c>
    </row>
    <row r="16" spans="1:11" x14ac:dyDescent="0.3">
      <c r="A16" s="19" t="s">
        <v>18</v>
      </c>
      <c r="B16" s="15">
        <f>Intra!B16+Inter!B16+Foreign!B16</f>
        <v>96891</v>
      </c>
      <c r="C16" s="16">
        <f>((SQRT((Intra!C16/1.645)^2+(Inter!C16/1.645)^2+(Foreign!C16/1.645)^2))*1.645)</f>
        <v>2523.0618303957594</v>
      </c>
      <c r="D16" s="17">
        <f>B16/B$15</f>
        <v>0.40570382963043605</v>
      </c>
      <c r="E16" s="15">
        <f>Intra!E16+Inter!E16+Foreign!E16</f>
        <v>82231</v>
      </c>
      <c r="F16" s="16">
        <f>((SQRT((Intra!F16/1.645)^2+(Inter!F16/1.645)^2+(Foreign!F16/1.645)^2))*1.645)</f>
        <v>2315.3617427952813</v>
      </c>
      <c r="G16" s="17">
        <f>E16/E$15</f>
        <v>0.38313267607208751</v>
      </c>
      <c r="H16" s="15">
        <f>Intra!H16+Inter!H16+Foreign!H16</f>
        <v>14660</v>
      </c>
      <c r="I16" s="18">
        <f>((SQRT((Intra!I16/1.645)^2+(Inter!I16/1.645)^2+(Foreign!I16/1.645)^2))*1.645)</f>
        <v>2630.9201812293736</v>
      </c>
    </row>
    <row r="17" spans="1:9" x14ac:dyDescent="0.3">
      <c r="A17" s="19" t="s">
        <v>19</v>
      </c>
      <c r="B17" s="15">
        <f>Intra!B17+Inter!B17+Foreign!B17</f>
        <v>47957</v>
      </c>
      <c r="C17" s="16">
        <f>((SQRT((Intra!C17/1.645)^2+(Inter!C17/1.645)^2+(Foreign!C17/1.645)^2))*1.645)</f>
        <v>1855.2579335499418</v>
      </c>
      <c r="D17" s="17">
        <f t="shared" ref="D17:D21" si="1">B17/B$15</f>
        <v>0.20080645836648214</v>
      </c>
      <c r="E17" s="15">
        <f>Intra!E17+Inter!E17+Foreign!E17</f>
        <v>42851</v>
      </c>
      <c r="F17" s="16">
        <f>((SQRT((Intra!F17/1.645)^2+(Inter!F17/1.645)^2+(Foreign!F17/1.645)^2))*1.645)</f>
        <v>1699.5931866184917</v>
      </c>
      <c r="G17" s="17">
        <f t="shared" ref="G17:G21" si="2">E17/E$15</f>
        <v>0.19965242186480794</v>
      </c>
      <c r="H17" s="15">
        <f>Intra!H17+Inter!H17+Foreign!H17</f>
        <v>5106</v>
      </c>
      <c r="I17" s="18">
        <f>((SQRT((Intra!I17/1.645)^2+(Inter!I17/1.645)^2+(Foreign!I17/1.645)^2))*1.645)</f>
        <v>1719.2431474343587</v>
      </c>
    </row>
    <row r="18" spans="1:9" x14ac:dyDescent="0.3">
      <c r="A18" s="19" t="s">
        <v>20</v>
      </c>
      <c r="B18" s="15">
        <f>Intra!B18+Inter!B18+Foreign!B18</f>
        <v>55427</v>
      </c>
      <c r="C18" s="16">
        <f>((SQRT((Intra!C18/1.645)^2+(Inter!C18/1.645)^2+(Foreign!C18/1.645)^2))*1.645)</f>
        <v>1905.5154158389796</v>
      </c>
      <c r="D18" s="17">
        <f t="shared" si="1"/>
        <v>0.23208498379546272</v>
      </c>
      <c r="E18" s="15">
        <f>Intra!E18+Inter!E18+Foreign!E18</f>
        <v>53055</v>
      </c>
      <c r="F18" s="16">
        <f>((SQRT((Intra!F18/1.645)^2+(Inter!F18/1.645)^2+(Foreign!F18/1.645)^2))*1.645)</f>
        <v>1851.609030006065</v>
      </c>
      <c r="G18" s="17">
        <f t="shared" si="2"/>
        <v>0.24719514695193545</v>
      </c>
      <c r="H18" s="15">
        <f>Intra!H18+Inter!H18+Foreign!H18</f>
        <v>2372</v>
      </c>
      <c r="I18" s="18">
        <f>((SQRT((Intra!I18/1.645)^2+(Inter!I18/1.645)^2+(Foreign!I18/1.645)^2))*1.645)</f>
        <v>1824.1526800133811</v>
      </c>
    </row>
    <row r="19" spans="1:9" x14ac:dyDescent="0.3">
      <c r="A19" s="20" t="s">
        <v>21</v>
      </c>
      <c r="B19" s="15">
        <f>Intra!B19+Inter!B19+Foreign!B19</f>
        <v>18483</v>
      </c>
      <c r="C19" s="16">
        <f>((SQRT((Intra!C19/1.645)^2+(Inter!C19/1.645)^2+(Foreign!C19/1.645)^2))*1.645)</f>
        <v>1107.9241851318166</v>
      </c>
      <c r="D19" s="17">
        <f t="shared" si="1"/>
        <v>7.739236753732906E-2</v>
      </c>
      <c r="E19" s="15">
        <f>Intra!E19+Inter!E19+Foreign!E19</f>
        <v>16713</v>
      </c>
      <c r="F19" s="16">
        <f>((SQRT((Intra!F19/1.645)^2+(Inter!F19/1.645)^2+(Foreign!F19/1.645)^2))*1.645)</f>
        <v>1015.07438151103</v>
      </c>
      <c r="G19" s="17">
        <f t="shared" si="2"/>
        <v>7.7869616266283984E-2</v>
      </c>
      <c r="H19" s="15">
        <f>Intra!H19+Inter!H19+Foreign!H19</f>
        <v>1770</v>
      </c>
      <c r="I19" s="18">
        <f>((SQRT((Intra!I19/1.645)^2+(Inter!I19/1.645)^2+(Foreign!I19/1.645)^2))*1.645)</f>
        <v>945.15607176804406</v>
      </c>
    </row>
    <row r="20" spans="1:9" x14ac:dyDescent="0.3">
      <c r="A20" s="20" t="s">
        <v>22</v>
      </c>
      <c r="B20" s="15">
        <f>Intra!B20+Inter!B20+Foreign!B20</f>
        <v>16196</v>
      </c>
      <c r="C20" s="16">
        <f>((SQRT((Intra!C20/1.645)^2+(Inter!C20/1.645)^2+(Foreign!C20/1.645)^2))*1.645)</f>
        <v>1012.484567783628</v>
      </c>
      <c r="D20" s="17">
        <f t="shared" si="1"/>
        <v>6.7816197837720138E-2</v>
      </c>
      <c r="E20" s="15">
        <f>Intra!E20+Inter!E20+Foreign!E20</f>
        <v>15701</v>
      </c>
      <c r="F20" s="16">
        <f>((SQRT((Intra!F20/1.645)^2+(Inter!F20/1.645)^2+(Foreign!F20/1.645)^2))*1.645)</f>
        <v>970.66008468464383</v>
      </c>
      <c r="G20" s="17">
        <f t="shared" si="2"/>
        <v>7.3154481241962832E-2</v>
      </c>
      <c r="H20" s="15">
        <f>Intra!H20+Inter!H20+Foreign!H20</f>
        <v>495</v>
      </c>
      <c r="I20" s="18">
        <f>((SQRT((Intra!I20/1.645)^2+(Inter!I20/1.645)^2+(Foreign!I20/1.645)^2))*1.645)</f>
        <v>884.0282800906316</v>
      </c>
    </row>
    <row r="21" spans="1:9" x14ac:dyDescent="0.3">
      <c r="A21" s="20" t="s">
        <v>31</v>
      </c>
      <c r="B21" s="15">
        <f>Intra!B21+Inter!B21+Foreign!B21</f>
        <v>3868</v>
      </c>
      <c r="C21" s="16">
        <f>((SQRT((Intra!C21/1.645)^2+(Inter!C21/1.645)^2+(Foreign!C21/1.645)^2))*1.645)</f>
        <v>456.86869010690583</v>
      </c>
      <c r="D21" s="17">
        <f t="shared" si="1"/>
        <v>1.6196162832569864E-2</v>
      </c>
      <c r="E21" s="15">
        <f>Intra!E21+Inter!E21+Foreign!E21</f>
        <v>4077</v>
      </c>
      <c r="F21" s="16">
        <f>((SQRT((Intra!F21/1.645)^2+(Inter!F21/1.645)^2+(Foreign!F21/1.645)^2))*1.645)</f>
        <v>485.23499461601074</v>
      </c>
      <c r="G21" s="17">
        <f t="shared" si="2"/>
        <v>1.8995657602922267E-2</v>
      </c>
      <c r="H21" s="15">
        <f>Intra!H21+Inter!H21+Foreign!H21</f>
        <v>-209</v>
      </c>
      <c r="I21" s="18">
        <f>((SQRT((Intra!I21/1.645)^2+(Inter!I21/1.645)^2+(Foreign!I21/1.645)^2))*1.645)</f>
        <v>604.79252640885034</v>
      </c>
    </row>
    <row r="22" spans="1:9" x14ac:dyDescent="0.3">
      <c r="A22" s="21"/>
      <c r="B22" s="21"/>
      <c r="C22" s="22"/>
      <c r="D22" s="23"/>
      <c r="E22" s="21"/>
      <c r="F22" s="22"/>
      <c r="G22" s="23"/>
      <c r="H22" s="21"/>
      <c r="I22" s="23"/>
    </row>
    <row r="23" spans="1:9" x14ac:dyDescent="0.3">
      <c r="A23" s="11" t="s">
        <v>25</v>
      </c>
      <c r="B23" s="4"/>
      <c r="C23" s="12"/>
      <c r="D23" s="13"/>
      <c r="E23" s="4"/>
      <c r="F23" s="12"/>
      <c r="G23" s="13"/>
      <c r="H23" s="4"/>
      <c r="I23" s="13"/>
    </row>
    <row r="24" spans="1:9" x14ac:dyDescent="0.3">
      <c r="A24" s="14" t="s">
        <v>5</v>
      </c>
      <c r="B24" s="15">
        <f>Intra!B24+Inter!B24+Foreign!B24</f>
        <v>287840</v>
      </c>
      <c r="C24" s="16">
        <f>((SQRT((Intra!C24/1.645)^2+(Inter!C24/1.645)^2+(Foreign!C24/1.645)^2))*1.645)</f>
        <v>4380.2061595317628</v>
      </c>
      <c r="D24" s="17">
        <f>B24/B$24</f>
        <v>1</v>
      </c>
      <c r="E24" s="15">
        <f>Intra!E24+Inter!E24+Foreign!E24</f>
        <v>253413</v>
      </c>
      <c r="F24" s="16">
        <f>((SQRT((Intra!F24/1.645)^2+(Inter!F24/1.645)^2+(Foreign!F24/1.645)^2))*1.645)</f>
        <v>4027.5353505587009</v>
      </c>
      <c r="G24" s="17">
        <f>E24/E$24</f>
        <v>1</v>
      </c>
      <c r="H24" s="15">
        <f>Intra!H24+Inter!H24+Foreign!H24</f>
        <v>34427</v>
      </c>
      <c r="I24" s="18">
        <f>((SQRT((Intra!I24/1.645)^2+(Inter!I24/1.645)^2+(Foreign!I24/1.645)^2))*1.645)</f>
        <v>4271.9041421829679</v>
      </c>
    </row>
    <row r="25" spans="1:9" ht="28.8" x14ac:dyDescent="0.3">
      <c r="A25" s="19" t="s">
        <v>26</v>
      </c>
      <c r="B25" s="15">
        <f>Intra!B25+Inter!B25+Foreign!B25</f>
        <v>118391</v>
      </c>
      <c r="C25" s="16">
        <f>((SQRT((Intra!C25/1.645)^2+(Inter!C25/1.645)^2+(Foreign!C25/1.645)^2))*1.645)</f>
        <v>2931.5958111581485</v>
      </c>
      <c r="D25" s="17">
        <f t="shared" ref="D25:D30" si="3">B25/B$24</f>
        <v>0.41130836575875485</v>
      </c>
      <c r="E25" s="15">
        <f>Intra!E25+Inter!E25+Foreign!E25</f>
        <v>102990</v>
      </c>
      <c r="F25" s="16">
        <f>((SQRT((Intra!F25/1.645)^2+(Inter!F25/1.645)^2+(Foreign!F25/1.645)^2))*1.645)</f>
        <v>2703.1463149448646</v>
      </c>
      <c r="G25" s="17">
        <f t="shared" ref="G25:G30" si="4">E25/E$24</f>
        <v>0.40641166790969679</v>
      </c>
      <c r="H25" s="15">
        <f>Intra!H25+Inter!H25+Foreign!H25</f>
        <v>15401</v>
      </c>
      <c r="I25" s="18">
        <f>((SQRT((Intra!I25/1.645)^2+(Inter!I25/1.645)^2+(Foreign!I25/1.645)^2))*1.645)</f>
        <v>2761.6918727475736</v>
      </c>
    </row>
    <row r="26" spans="1:9" ht="28.8" x14ac:dyDescent="0.3">
      <c r="A26" s="19" t="s">
        <v>27</v>
      </c>
      <c r="B26" s="15">
        <f>Intra!B26+Inter!B26+Foreign!B26</f>
        <v>14867</v>
      </c>
      <c r="C26" s="16">
        <f>((SQRT((Intra!C26/1.645)^2+(Inter!C26/1.645)^2+(Foreign!C26/1.645)^2))*1.645)</f>
        <v>962.72425958838289</v>
      </c>
      <c r="D26" s="17">
        <f t="shared" si="3"/>
        <v>5.1650222345747634E-2</v>
      </c>
      <c r="E26" s="15">
        <f>Intra!E26+Inter!E26+Foreign!E26</f>
        <v>13889</v>
      </c>
      <c r="F26" s="16">
        <f>((SQRT((Intra!F26/1.645)^2+(Inter!F26/1.645)^2+(Foreign!F26/1.645)^2))*1.645)</f>
        <v>910.60694045235573</v>
      </c>
      <c r="G26" s="17">
        <f t="shared" si="4"/>
        <v>5.4807764400405662E-2</v>
      </c>
      <c r="H26" s="15">
        <f>Intra!H26+Inter!H26+Foreign!H26</f>
        <v>978</v>
      </c>
      <c r="I26" s="18">
        <f>((SQRT((Intra!I26/1.645)^2+(Inter!I26/1.645)^2+(Foreign!I26/1.645)^2))*1.645)</f>
        <v>885.67770661793224</v>
      </c>
    </row>
    <row r="27" spans="1:9" ht="28.8" x14ac:dyDescent="0.3">
      <c r="A27" s="19" t="s">
        <v>28</v>
      </c>
      <c r="B27" s="15">
        <f>Intra!B27+Inter!B27+Foreign!B27</f>
        <v>46561</v>
      </c>
      <c r="C27" s="16">
        <f>((SQRT((Intra!C27/1.645)^2+(Inter!C27/1.645)^2+(Foreign!C27/1.645)^2))*1.645)</f>
        <v>1696.4955054464481</v>
      </c>
      <c r="D27" s="17">
        <f t="shared" si="3"/>
        <v>0.1617600055586437</v>
      </c>
      <c r="E27" s="15">
        <f>Intra!E27+Inter!E27+Foreign!E27</f>
        <v>39862</v>
      </c>
      <c r="F27" s="16">
        <f>((SQRT((Intra!F27/1.645)^2+(Inter!F27/1.645)^2+(Foreign!F27/1.645)^2))*1.645)</f>
        <v>1537.2810413193806</v>
      </c>
      <c r="G27" s="17">
        <f t="shared" si="4"/>
        <v>0.15730053312182091</v>
      </c>
      <c r="H27" s="15">
        <f>Intra!H27+Inter!H27+Foreign!H27</f>
        <v>6699</v>
      </c>
      <c r="I27" s="18">
        <f>((SQRT((Intra!I27/1.645)^2+(Inter!I27/1.645)^2+(Foreign!I27/1.645)^2))*1.645)</f>
        <v>1768.5479919979553</v>
      </c>
    </row>
    <row r="28" spans="1:9" ht="28.8" x14ac:dyDescent="0.3">
      <c r="A28" s="19" t="s">
        <v>29</v>
      </c>
      <c r="B28" s="15">
        <f>Intra!B28+Inter!B28+Foreign!B28</f>
        <v>35727</v>
      </c>
      <c r="C28" s="16">
        <f>((SQRT((Intra!C28/1.645)^2+(Inter!C28/1.645)^2+(Foreign!C28/1.645)^2))*1.645)</f>
        <v>1504.9368757526013</v>
      </c>
      <c r="D28" s="17">
        <f t="shared" si="3"/>
        <v>0.12412103946637021</v>
      </c>
      <c r="E28" s="15">
        <f>Intra!E28+Inter!E28+Foreign!E28</f>
        <v>35363</v>
      </c>
      <c r="F28" s="16">
        <f>((SQRT((Intra!F28/1.645)^2+(Inter!F28/1.645)^2+(Foreign!F28/1.645)^2))*1.645)</f>
        <v>1437.4261720171928</v>
      </c>
      <c r="G28" s="17">
        <f t="shared" si="4"/>
        <v>0.13954690564414612</v>
      </c>
      <c r="H28" s="15">
        <f>Intra!H28+Inter!H28+Foreign!H28</f>
        <v>364</v>
      </c>
      <c r="I28" s="18">
        <f>((SQRT((Intra!I28/1.645)^2+(Inter!I28/1.645)^2+(Foreign!I28/1.645)^2))*1.645)</f>
        <v>1465.2573152862949</v>
      </c>
    </row>
    <row r="29" spans="1:9" x14ac:dyDescent="0.3">
      <c r="A29" s="19" t="s">
        <v>23</v>
      </c>
      <c r="B29" s="15">
        <f>Intra!B29+Inter!B29+Foreign!B29</f>
        <v>24531</v>
      </c>
      <c r="C29" s="16">
        <f>((SQRT((Intra!C29/1.645)^2+(Inter!C29/1.645)^2+(Foreign!C29/1.645)^2))*1.645)</f>
        <v>1162.5364510414286</v>
      </c>
      <c r="D29" s="17">
        <f t="shared" si="3"/>
        <v>8.5224430239021681E-2</v>
      </c>
      <c r="E29" s="15">
        <f>Intra!E29+Inter!E29+Foreign!E29</f>
        <v>23438</v>
      </c>
      <c r="F29" s="16">
        <f>((SQRT((Intra!F29/1.645)^2+(Inter!F29/1.645)^2+(Foreign!F29/1.645)^2))*1.645)</f>
        <v>1157.4113356970374</v>
      </c>
      <c r="G29" s="17">
        <f t="shared" si="4"/>
        <v>9.2489335590518251E-2</v>
      </c>
      <c r="H29" s="15">
        <f>Intra!H29+Inter!H29+Foreign!H29</f>
        <v>1093</v>
      </c>
      <c r="I29" s="18">
        <f>((SQRT((Intra!I29/1.645)^2+(Inter!I29/1.645)^2+(Foreign!I29/1.645)^2))*1.645)</f>
        <v>1212.9179691965983</v>
      </c>
    </row>
    <row r="30" spans="1:9" x14ac:dyDescent="0.3">
      <c r="A30" s="24" t="s">
        <v>24</v>
      </c>
      <c r="B30" s="25">
        <f>Intra!B30+Inter!B30+Foreign!B30</f>
        <v>47763</v>
      </c>
      <c r="C30" s="26">
        <f>((SQRT((Intra!C30/1.645)^2+(Inter!C30/1.645)^2+(Foreign!C30/1.645)^2))*1.645)</f>
        <v>1781.7859018411834</v>
      </c>
      <c r="D30" s="27">
        <f t="shared" si="3"/>
        <v>0.16593593663146192</v>
      </c>
      <c r="E30" s="25">
        <f>Intra!E30+Inter!E30+Foreign!E30</f>
        <v>37871</v>
      </c>
      <c r="F30" s="26">
        <f>((SQRT((Intra!F30/1.645)^2+(Inter!F30/1.645)^2+(Foreign!F30/1.645)^2))*1.645)</f>
        <v>1520.6909613724938</v>
      </c>
      <c r="G30" s="27">
        <f t="shared" si="4"/>
        <v>0.14944379333341226</v>
      </c>
      <c r="H30" s="25">
        <f>Intra!H30+Inter!H30+Foreign!H30</f>
        <v>9892</v>
      </c>
      <c r="I30" s="28">
        <f>((SQRT((Intra!I30/1.645)^2+(Inter!I30/1.645)^2+(Foreign!I30/1.645)^2))*1.645)</f>
        <v>1758.8604265262209</v>
      </c>
    </row>
    <row r="32" spans="1:9" x14ac:dyDescent="0.3">
      <c r="A32" s="7" t="s">
        <v>6</v>
      </c>
    </row>
    <row r="33" spans="1:1" ht="15" customHeight="1" x14ac:dyDescent="0.3">
      <c r="A33" s="9" t="s">
        <v>37</v>
      </c>
    </row>
    <row r="34" spans="1:1" x14ac:dyDescent="0.3">
      <c r="A34" s="9" t="s">
        <v>33</v>
      </c>
    </row>
    <row r="35" spans="1:1" x14ac:dyDescent="0.3">
      <c r="A35" s="10" t="s">
        <v>32</v>
      </c>
    </row>
    <row r="36" spans="1:1" x14ac:dyDescent="0.3">
      <c r="A36" s="7" t="s">
        <v>12</v>
      </c>
    </row>
  </sheetData>
  <mergeCells count="4"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4" sqref="A4"/>
    </sheetView>
  </sheetViews>
  <sheetFormatPr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9" ht="15.6" x14ac:dyDescent="0.3">
      <c r="A3" s="2" t="str">
        <f>Total!A3</f>
        <v>Maryland</v>
      </c>
      <c r="B3" s="32" t="s">
        <v>10</v>
      </c>
      <c r="C3" s="32"/>
      <c r="D3" s="32"/>
      <c r="E3" s="32"/>
      <c r="F3" s="32"/>
      <c r="G3" s="32"/>
      <c r="H3" s="32"/>
      <c r="I3" s="32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29" t="s">
        <v>0</v>
      </c>
      <c r="C5" s="30"/>
      <c r="D5" s="31"/>
      <c r="E5" s="29" t="s">
        <v>30</v>
      </c>
      <c r="F5" s="30"/>
      <c r="G5" s="31"/>
      <c r="H5" s="29" t="s">
        <v>1</v>
      </c>
      <c r="I5" s="31"/>
    </row>
    <row r="6" spans="1:9" x14ac:dyDescent="0.3">
      <c r="A6" s="11" t="s">
        <v>13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14" t="s">
        <v>5</v>
      </c>
      <c r="B8" s="15">
        <v>128983</v>
      </c>
      <c r="C8" s="16">
        <v>3086</v>
      </c>
      <c r="D8" s="17">
        <f t="shared" ref="D8:D12" si="0">B8/B$8</f>
        <v>1</v>
      </c>
      <c r="E8" s="15">
        <v>128983</v>
      </c>
      <c r="F8" s="16">
        <v>3086</v>
      </c>
      <c r="G8" s="17">
        <f t="shared" ref="G8:G12" si="1">E8/E$8</f>
        <v>1</v>
      </c>
      <c r="H8" s="15">
        <f t="shared" ref="H8:H12" si="2">B8-E8</f>
        <v>0</v>
      </c>
      <c r="I8" s="18">
        <v>0</v>
      </c>
    </row>
    <row r="9" spans="1:9" x14ac:dyDescent="0.3">
      <c r="A9" s="19" t="s">
        <v>14</v>
      </c>
      <c r="B9" s="15">
        <v>79702</v>
      </c>
      <c r="C9" s="16">
        <v>2536</v>
      </c>
      <c r="D9" s="17">
        <f t="shared" si="0"/>
        <v>0.61792639340068067</v>
      </c>
      <c r="E9" s="15">
        <v>79702</v>
      </c>
      <c r="F9" s="16">
        <v>2536</v>
      </c>
      <c r="G9" s="17">
        <f t="shared" si="1"/>
        <v>0.61792639340068067</v>
      </c>
      <c r="H9" s="15">
        <f t="shared" si="2"/>
        <v>0</v>
      </c>
      <c r="I9" s="18">
        <v>0</v>
      </c>
    </row>
    <row r="10" spans="1:9" x14ac:dyDescent="0.3">
      <c r="A10" s="19" t="s">
        <v>15</v>
      </c>
      <c r="B10" s="15">
        <v>8399</v>
      </c>
      <c r="C10" s="16">
        <v>777</v>
      </c>
      <c r="D10" s="17">
        <f t="shared" si="0"/>
        <v>6.5117108456153136E-2</v>
      </c>
      <c r="E10" s="15">
        <v>8399</v>
      </c>
      <c r="F10" s="16">
        <v>777</v>
      </c>
      <c r="G10" s="17">
        <f t="shared" si="1"/>
        <v>6.5117108456153136E-2</v>
      </c>
      <c r="H10" s="15">
        <f t="shared" si="2"/>
        <v>0</v>
      </c>
      <c r="I10" s="18">
        <v>0</v>
      </c>
    </row>
    <row r="11" spans="1:9" x14ac:dyDescent="0.3">
      <c r="A11" s="19" t="s">
        <v>16</v>
      </c>
      <c r="B11" s="15">
        <v>1028</v>
      </c>
      <c r="C11" s="16">
        <v>272</v>
      </c>
      <c r="D11" s="17">
        <f t="shared" si="0"/>
        <v>7.970042563748711E-3</v>
      </c>
      <c r="E11" s="15">
        <v>1028</v>
      </c>
      <c r="F11" s="16">
        <v>272</v>
      </c>
      <c r="G11" s="17">
        <f t="shared" si="1"/>
        <v>7.970042563748711E-3</v>
      </c>
      <c r="H11" s="15">
        <f t="shared" si="2"/>
        <v>0</v>
      </c>
      <c r="I11" s="18">
        <v>0</v>
      </c>
    </row>
    <row r="12" spans="1:9" x14ac:dyDescent="0.3">
      <c r="A12" s="20" t="s">
        <v>17</v>
      </c>
      <c r="B12" s="15">
        <v>39854</v>
      </c>
      <c r="C12" s="16">
        <v>1553</v>
      </c>
      <c r="D12" s="17">
        <f t="shared" si="0"/>
        <v>0.30898645557941745</v>
      </c>
      <c r="E12" s="15">
        <v>39854</v>
      </c>
      <c r="F12" s="16">
        <v>1553</v>
      </c>
      <c r="G12" s="17">
        <f t="shared" si="1"/>
        <v>0.30898645557941745</v>
      </c>
      <c r="H12" s="15">
        <f t="shared" si="2"/>
        <v>0</v>
      </c>
      <c r="I12" s="18">
        <v>0</v>
      </c>
    </row>
    <row r="13" spans="1:9" x14ac:dyDescent="0.3">
      <c r="A13" s="21"/>
      <c r="B13" s="15"/>
      <c r="C13" s="16"/>
      <c r="D13" s="18"/>
      <c r="E13" s="15"/>
      <c r="F13" s="16"/>
      <c r="G13" s="18"/>
      <c r="H13" s="15"/>
      <c r="I13" s="18"/>
    </row>
    <row r="14" spans="1:9" x14ac:dyDescent="0.3">
      <c r="A14" s="11" t="s">
        <v>38</v>
      </c>
      <c r="B14" s="4"/>
      <c r="C14" s="12"/>
      <c r="D14" s="13"/>
      <c r="E14" s="4"/>
      <c r="F14" s="12"/>
      <c r="G14" s="13"/>
      <c r="H14" s="4"/>
      <c r="I14" s="13"/>
    </row>
    <row r="15" spans="1:9" x14ac:dyDescent="0.3">
      <c r="A15" s="14" t="s">
        <v>5</v>
      </c>
      <c r="B15" s="15">
        <v>109000</v>
      </c>
      <c r="C15" s="16">
        <v>2696</v>
      </c>
      <c r="D15" s="17">
        <f>B15/B$15</f>
        <v>1</v>
      </c>
      <c r="E15" s="15">
        <v>109000</v>
      </c>
      <c r="F15" s="16">
        <v>2696</v>
      </c>
      <c r="G15" s="17">
        <f>E15/E$15</f>
        <v>1</v>
      </c>
      <c r="H15" s="15">
        <f t="shared" ref="H15:H21" si="3">B15-E15</f>
        <v>0</v>
      </c>
      <c r="I15" s="18">
        <v>0</v>
      </c>
    </row>
    <row r="16" spans="1:9" x14ac:dyDescent="0.3">
      <c r="A16" s="19" t="s">
        <v>18</v>
      </c>
      <c r="B16" s="15">
        <v>37846</v>
      </c>
      <c r="C16" s="16">
        <v>1550</v>
      </c>
      <c r="D16" s="17">
        <f>B16/B$15</f>
        <v>0.34721100917431191</v>
      </c>
      <c r="E16" s="15">
        <v>37846</v>
      </c>
      <c r="F16" s="16">
        <v>1550</v>
      </c>
      <c r="G16" s="17">
        <f>E16/E$15</f>
        <v>0.34721100917431191</v>
      </c>
      <c r="H16" s="15">
        <f t="shared" si="3"/>
        <v>0</v>
      </c>
      <c r="I16" s="18">
        <v>0</v>
      </c>
    </row>
    <row r="17" spans="1:9" x14ac:dyDescent="0.3">
      <c r="A17" s="19" t="s">
        <v>19</v>
      </c>
      <c r="B17" s="15">
        <v>23237</v>
      </c>
      <c r="C17" s="16">
        <v>1299</v>
      </c>
      <c r="D17" s="17">
        <f t="shared" ref="D17:D21" si="4">B17/B$15</f>
        <v>0.21318348623853212</v>
      </c>
      <c r="E17" s="15">
        <v>23237</v>
      </c>
      <c r="F17" s="16">
        <v>1299</v>
      </c>
      <c r="G17" s="17">
        <f t="shared" ref="G17:G21" si="5">E17/E$15</f>
        <v>0.21318348623853212</v>
      </c>
      <c r="H17" s="15">
        <f t="shared" si="3"/>
        <v>0</v>
      </c>
      <c r="I17" s="18">
        <v>0</v>
      </c>
    </row>
    <row r="18" spans="1:9" x14ac:dyDescent="0.3">
      <c r="A18" s="19" t="s">
        <v>20</v>
      </c>
      <c r="B18" s="15">
        <v>27322</v>
      </c>
      <c r="C18" s="16">
        <v>1366</v>
      </c>
      <c r="D18" s="17">
        <f t="shared" si="4"/>
        <v>0.2506605504587156</v>
      </c>
      <c r="E18" s="15">
        <v>27322</v>
      </c>
      <c r="F18" s="16">
        <v>1366</v>
      </c>
      <c r="G18" s="17">
        <f t="shared" si="5"/>
        <v>0.2506605504587156</v>
      </c>
      <c r="H18" s="15">
        <f t="shared" si="3"/>
        <v>0</v>
      </c>
      <c r="I18" s="18">
        <v>0</v>
      </c>
    </row>
    <row r="19" spans="1:9" x14ac:dyDescent="0.3">
      <c r="A19" s="20" t="s">
        <v>21</v>
      </c>
      <c r="B19" s="15">
        <v>10687</v>
      </c>
      <c r="C19" s="16">
        <v>826</v>
      </c>
      <c r="D19" s="17">
        <f t="shared" si="4"/>
        <v>9.8045871559633027E-2</v>
      </c>
      <c r="E19" s="15">
        <v>10687</v>
      </c>
      <c r="F19" s="16">
        <v>826</v>
      </c>
      <c r="G19" s="17">
        <f t="shared" si="5"/>
        <v>9.8045871559633027E-2</v>
      </c>
      <c r="H19" s="15">
        <f t="shared" si="3"/>
        <v>0</v>
      </c>
      <c r="I19" s="18">
        <v>0</v>
      </c>
    </row>
    <row r="20" spans="1:9" x14ac:dyDescent="0.3">
      <c r="A20" s="20" t="s">
        <v>22</v>
      </c>
      <c r="B20" s="15">
        <v>9257</v>
      </c>
      <c r="C20" s="16">
        <v>770</v>
      </c>
      <c r="D20" s="17">
        <f t="shared" si="4"/>
        <v>8.4926605504587152E-2</v>
      </c>
      <c r="E20" s="15">
        <v>9257</v>
      </c>
      <c r="F20" s="16">
        <v>770</v>
      </c>
      <c r="G20" s="17">
        <f t="shared" si="5"/>
        <v>8.4926605504587152E-2</v>
      </c>
      <c r="H20" s="15">
        <f t="shared" si="3"/>
        <v>0</v>
      </c>
      <c r="I20" s="18">
        <v>0</v>
      </c>
    </row>
    <row r="21" spans="1:9" x14ac:dyDescent="0.3">
      <c r="A21" s="20" t="s">
        <v>31</v>
      </c>
      <c r="B21" s="15">
        <v>651</v>
      </c>
      <c r="C21" s="16">
        <v>198</v>
      </c>
      <c r="D21" s="17">
        <f t="shared" si="4"/>
        <v>5.9724770642201833E-3</v>
      </c>
      <c r="E21" s="15">
        <v>651</v>
      </c>
      <c r="F21" s="16">
        <v>198</v>
      </c>
      <c r="G21" s="17">
        <f t="shared" si="5"/>
        <v>5.9724770642201833E-3</v>
      </c>
      <c r="H21" s="15">
        <f t="shared" si="3"/>
        <v>0</v>
      </c>
      <c r="I21" s="18">
        <v>0</v>
      </c>
    </row>
    <row r="22" spans="1:9" x14ac:dyDescent="0.3">
      <c r="A22" s="21"/>
      <c r="B22" s="15"/>
      <c r="C22" s="16"/>
      <c r="D22" s="23"/>
      <c r="E22" s="15"/>
      <c r="F22" s="16"/>
      <c r="G22" s="23"/>
      <c r="H22" s="21"/>
      <c r="I22" s="23"/>
    </row>
    <row r="23" spans="1:9" x14ac:dyDescent="0.3">
      <c r="A23" s="11" t="s">
        <v>25</v>
      </c>
      <c r="B23" s="15"/>
      <c r="C23" s="16"/>
      <c r="D23" s="13"/>
      <c r="E23" s="15"/>
      <c r="F23" s="16"/>
      <c r="G23" s="13"/>
      <c r="H23" s="4"/>
      <c r="I23" s="13"/>
    </row>
    <row r="24" spans="1:9" x14ac:dyDescent="0.3">
      <c r="A24" s="14" t="s">
        <v>5</v>
      </c>
      <c r="B24" s="15">
        <v>128983</v>
      </c>
      <c r="C24" s="16">
        <v>2929</v>
      </c>
      <c r="D24" s="17">
        <f>B24/B$24</f>
        <v>1</v>
      </c>
      <c r="E24" s="15">
        <v>128983</v>
      </c>
      <c r="F24" s="16">
        <v>2929</v>
      </c>
      <c r="G24" s="17">
        <f>E24/E$24</f>
        <v>1</v>
      </c>
      <c r="H24" s="15">
        <f t="shared" ref="H24:H30" si="6">B24-E24</f>
        <v>0</v>
      </c>
      <c r="I24" s="18">
        <v>0</v>
      </c>
    </row>
    <row r="25" spans="1:9" ht="28.8" x14ac:dyDescent="0.3">
      <c r="A25" s="19" t="s">
        <v>26</v>
      </c>
      <c r="B25" s="15">
        <v>56401</v>
      </c>
      <c r="C25" s="16">
        <v>2034</v>
      </c>
      <c r="D25" s="17">
        <f t="shared" ref="D25:D30" si="7">B25/B$24</f>
        <v>0.43727467960894073</v>
      </c>
      <c r="E25" s="15">
        <v>56401</v>
      </c>
      <c r="F25" s="16">
        <v>2034</v>
      </c>
      <c r="G25" s="17">
        <f t="shared" ref="G25:G30" si="8">E25/E$24</f>
        <v>0.43727467960894073</v>
      </c>
      <c r="H25" s="15">
        <f t="shared" si="6"/>
        <v>0</v>
      </c>
      <c r="I25" s="18">
        <v>0</v>
      </c>
    </row>
    <row r="26" spans="1:9" ht="28.8" x14ac:dyDescent="0.3">
      <c r="A26" s="19" t="s">
        <v>27</v>
      </c>
      <c r="B26" s="15">
        <v>7925</v>
      </c>
      <c r="C26" s="16">
        <v>697</v>
      </c>
      <c r="D26" s="17">
        <f t="shared" si="7"/>
        <v>6.144220556197328E-2</v>
      </c>
      <c r="E26" s="15">
        <v>7925</v>
      </c>
      <c r="F26" s="16">
        <v>697</v>
      </c>
      <c r="G26" s="17">
        <f t="shared" si="8"/>
        <v>6.144220556197328E-2</v>
      </c>
      <c r="H26" s="15">
        <f t="shared" si="6"/>
        <v>0</v>
      </c>
      <c r="I26" s="18">
        <v>0</v>
      </c>
    </row>
    <row r="27" spans="1:9" ht="28.8" x14ac:dyDescent="0.3">
      <c r="A27" s="19" t="s">
        <v>28</v>
      </c>
      <c r="B27" s="15">
        <v>16886</v>
      </c>
      <c r="C27" s="16">
        <v>1028</v>
      </c>
      <c r="D27" s="17">
        <f t="shared" si="7"/>
        <v>0.13091647736523418</v>
      </c>
      <c r="E27" s="15">
        <v>16886</v>
      </c>
      <c r="F27" s="16">
        <v>1028</v>
      </c>
      <c r="G27" s="17">
        <f t="shared" si="8"/>
        <v>0.13091647736523418</v>
      </c>
      <c r="H27" s="15">
        <f t="shared" si="6"/>
        <v>0</v>
      </c>
      <c r="I27" s="18">
        <v>0</v>
      </c>
    </row>
    <row r="28" spans="1:9" ht="28.8" x14ac:dyDescent="0.3">
      <c r="A28" s="19" t="s">
        <v>29</v>
      </c>
      <c r="B28" s="15">
        <v>16167</v>
      </c>
      <c r="C28" s="16">
        <v>1045</v>
      </c>
      <c r="D28" s="17">
        <f t="shared" si="7"/>
        <v>0.12534209934642551</v>
      </c>
      <c r="E28" s="15">
        <v>16167</v>
      </c>
      <c r="F28" s="16">
        <v>1045</v>
      </c>
      <c r="G28" s="17">
        <f t="shared" si="8"/>
        <v>0.12534209934642551</v>
      </c>
      <c r="H28" s="15">
        <f t="shared" si="6"/>
        <v>0</v>
      </c>
      <c r="I28" s="18">
        <v>0</v>
      </c>
    </row>
    <row r="29" spans="1:9" x14ac:dyDescent="0.3">
      <c r="A29" s="19" t="s">
        <v>23</v>
      </c>
      <c r="B29" s="15">
        <v>11620</v>
      </c>
      <c r="C29" s="16">
        <v>781</v>
      </c>
      <c r="D29" s="17">
        <f t="shared" si="7"/>
        <v>9.0089391625252938E-2</v>
      </c>
      <c r="E29" s="15">
        <v>11620</v>
      </c>
      <c r="F29" s="16">
        <v>781</v>
      </c>
      <c r="G29" s="17">
        <f t="shared" si="8"/>
        <v>9.0089391625252938E-2</v>
      </c>
      <c r="H29" s="15">
        <f t="shared" si="6"/>
        <v>0</v>
      </c>
      <c r="I29" s="18">
        <v>0</v>
      </c>
    </row>
    <row r="30" spans="1:9" x14ac:dyDescent="0.3">
      <c r="A30" s="24" t="s">
        <v>24</v>
      </c>
      <c r="B30" s="25">
        <v>19984</v>
      </c>
      <c r="C30" s="26">
        <v>1094</v>
      </c>
      <c r="D30" s="27">
        <f t="shared" si="7"/>
        <v>0.15493514649217338</v>
      </c>
      <c r="E30" s="25">
        <v>19984</v>
      </c>
      <c r="F30" s="26">
        <v>1094</v>
      </c>
      <c r="G30" s="27">
        <f t="shared" si="8"/>
        <v>0.15493514649217338</v>
      </c>
      <c r="H30" s="25">
        <f t="shared" si="6"/>
        <v>0</v>
      </c>
      <c r="I30" s="28">
        <v>0</v>
      </c>
    </row>
    <row r="32" spans="1:9" x14ac:dyDescent="0.3">
      <c r="A32" s="7" t="s">
        <v>34</v>
      </c>
    </row>
    <row r="33" spans="1:1" x14ac:dyDescent="0.3">
      <c r="A33" s="9" t="s">
        <v>37</v>
      </c>
    </row>
    <row r="34" spans="1:1" x14ac:dyDescent="0.3">
      <c r="A34" s="9" t="s">
        <v>33</v>
      </c>
    </row>
    <row r="35" spans="1:1" x14ac:dyDescent="0.3">
      <c r="A35" s="10" t="s">
        <v>32</v>
      </c>
    </row>
    <row r="36" spans="1:1" x14ac:dyDescent="0.3">
      <c r="A36" s="7" t="s">
        <v>12</v>
      </c>
    </row>
  </sheetData>
  <mergeCells count="5"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:A4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9" ht="15.6" x14ac:dyDescent="0.3">
      <c r="A3" s="2" t="str">
        <f>Intra!A3</f>
        <v>Maryland</v>
      </c>
      <c r="B3" s="32" t="s">
        <v>11</v>
      </c>
      <c r="C3" s="32"/>
      <c r="D3" s="32"/>
      <c r="E3" s="32"/>
      <c r="F3" s="32"/>
      <c r="G3" s="32"/>
      <c r="H3" s="32"/>
      <c r="I3" s="32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29" t="s">
        <v>0</v>
      </c>
      <c r="C5" s="30"/>
      <c r="D5" s="31"/>
      <c r="E5" s="29" t="s">
        <v>30</v>
      </c>
      <c r="F5" s="30"/>
      <c r="G5" s="31"/>
      <c r="H5" s="29" t="s">
        <v>1</v>
      </c>
      <c r="I5" s="31"/>
    </row>
    <row r="6" spans="1:9" x14ac:dyDescent="0.3">
      <c r="A6" s="11" t="s">
        <v>13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14" t="s">
        <v>5</v>
      </c>
      <c r="B8" s="15">
        <v>125709</v>
      </c>
      <c r="C8" s="16">
        <v>2939</v>
      </c>
      <c r="D8" s="17">
        <f t="shared" ref="D8" si="0">B8/B$8</f>
        <v>1</v>
      </c>
      <c r="E8" s="15">
        <v>124374</v>
      </c>
      <c r="F8" s="16">
        <v>2833</v>
      </c>
      <c r="G8" s="17">
        <f t="shared" ref="G8" si="1">E8/E$8</f>
        <v>1</v>
      </c>
      <c r="H8" s="15">
        <f t="shared" ref="H8:H12" si="2">B8-E8</f>
        <v>1335</v>
      </c>
      <c r="I8" s="18">
        <f t="shared" ref="I8:I12" si="3">((SQRT((C8/1.645)^2+(F8/1.645)^2)))*1.645</f>
        <v>4082.1085237901257</v>
      </c>
    </row>
    <row r="9" spans="1:9" x14ac:dyDescent="0.3">
      <c r="A9" s="19" t="s">
        <v>14</v>
      </c>
      <c r="B9" s="15">
        <v>76554</v>
      </c>
      <c r="C9" s="16">
        <v>2389</v>
      </c>
      <c r="D9" s="17">
        <f>B9/B$8</f>
        <v>0.6089778774789395</v>
      </c>
      <c r="E9" s="15">
        <v>64786</v>
      </c>
      <c r="F9" s="16">
        <v>2112</v>
      </c>
      <c r="G9" s="17">
        <f>E9/E$8</f>
        <v>0.52089665042533007</v>
      </c>
      <c r="H9" s="15">
        <f t="shared" si="2"/>
        <v>11768</v>
      </c>
      <c r="I9" s="18">
        <f t="shared" si="3"/>
        <v>3188.7089864081358</v>
      </c>
    </row>
    <row r="10" spans="1:9" x14ac:dyDescent="0.3">
      <c r="A10" s="19" t="s">
        <v>15</v>
      </c>
      <c r="B10" s="15">
        <v>10748</v>
      </c>
      <c r="C10" s="16">
        <v>803</v>
      </c>
      <c r="D10" s="17">
        <f>B10/B$8</f>
        <v>8.5499049391849435E-2</v>
      </c>
      <c r="E10" s="15">
        <v>11184</v>
      </c>
      <c r="F10" s="16">
        <v>857</v>
      </c>
      <c r="G10" s="17">
        <f>E10/E$8</f>
        <v>8.992233103381736E-2</v>
      </c>
      <c r="H10" s="15">
        <f t="shared" si="2"/>
        <v>-436</v>
      </c>
      <c r="I10" s="18">
        <f t="shared" si="3"/>
        <v>1174.4181538106434</v>
      </c>
    </row>
    <row r="11" spans="1:9" x14ac:dyDescent="0.3">
      <c r="A11" s="19" t="s">
        <v>16</v>
      </c>
      <c r="B11" s="15">
        <v>5356</v>
      </c>
      <c r="C11" s="16">
        <v>549</v>
      </c>
      <c r="D11" s="17">
        <f>B11/B$8</f>
        <v>4.2606336857345141E-2</v>
      </c>
      <c r="E11" s="15">
        <v>5957</v>
      </c>
      <c r="F11" s="16">
        <v>601</v>
      </c>
      <c r="G11" s="17">
        <f>E11/E$8</f>
        <v>4.7895862479296315E-2</v>
      </c>
      <c r="H11" s="15">
        <f t="shared" si="2"/>
        <v>-601</v>
      </c>
      <c r="I11" s="18">
        <f t="shared" si="3"/>
        <v>814.00368549534221</v>
      </c>
    </row>
    <row r="12" spans="1:9" x14ac:dyDescent="0.3">
      <c r="A12" s="20" t="s">
        <v>17</v>
      </c>
      <c r="B12" s="15">
        <v>33051</v>
      </c>
      <c r="C12" s="16">
        <v>1409</v>
      </c>
      <c r="D12" s="17">
        <f>B12/B$8</f>
        <v>0.26291673627186596</v>
      </c>
      <c r="E12" s="15">
        <v>42447</v>
      </c>
      <c r="F12" s="16">
        <v>1572</v>
      </c>
      <c r="G12" s="17">
        <f>E12/E$8</f>
        <v>0.34128515606155629</v>
      </c>
      <c r="H12" s="15">
        <f t="shared" si="2"/>
        <v>-9396</v>
      </c>
      <c r="I12" s="18">
        <f t="shared" si="3"/>
        <v>2111.0341067827394</v>
      </c>
    </row>
    <row r="13" spans="1:9" x14ac:dyDescent="0.3">
      <c r="A13" s="21"/>
      <c r="B13" s="15"/>
      <c r="C13" s="16"/>
      <c r="D13" s="18"/>
      <c r="E13" s="15"/>
      <c r="F13" s="16"/>
      <c r="G13" s="18"/>
      <c r="H13" s="15"/>
      <c r="I13" s="18"/>
    </row>
    <row r="14" spans="1:9" x14ac:dyDescent="0.3">
      <c r="A14" s="11" t="s">
        <v>38</v>
      </c>
      <c r="B14" s="4"/>
      <c r="C14" s="12"/>
      <c r="D14" s="13"/>
      <c r="E14" s="4"/>
      <c r="F14" s="12"/>
      <c r="G14" s="13"/>
      <c r="H14" s="4"/>
      <c r="I14" s="13"/>
    </row>
    <row r="15" spans="1:9" x14ac:dyDescent="0.3">
      <c r="A15" s="14" t="s">
        <v>5</v>
      </c>
      <c r="B15" s="15">
        <v>107282</v>
      </c>
      <c r="C15" s="16">
        <v>2652</v>
      </c>
      <c r="D15" s="17">
        <f>B15/B$15</f>
        <v>1</v>
      </c>
      <c r="E15" s="15">
        <v>105628</v>
      </c>
      <c r="F15" s="16">
        <v>2573</v>
      </c>
      <c r="G15" s="17">
        <f>E15/E$15</f>
        <v>1</v>
      </c>
      <c r="H15" s="15">
        <f t="shared" ref="H15:H21" si="4">B15-E15</f>
        <v>1654</v>
      </c>
      <c r="I15" s="18">
        <f t="shared" ref="I15:I21" si="5">((SQRT((C15/1.645)^2+(F15/1.645)^2)))*1.645</f>
        <v>3695.0552093304368</v>
      </c>
    </row>
    <row r="16" spans="1:9" x14ac:dyDescent="0.3">
      <c r="A16" s="19" t="s">
        <v>18</v>
      </c>
      <c r="B16" s="15">
        <v>48801</v>
      </c>
      <c r="C16" s="16">
        <v>1810</v>
      </c>
      <c r="D16" s="17">
        <f>B16/B$15</f>
        <v>0.45488525568128857</v>
      </c>
      <c r="E16" s="15">
        <v>44385</v>
      </c>
      <c r="F16" s="16">
        <v>1720</v>
      </c>
      <c r="G16" s="17">
        <f>E16/E$15</f>
        <v>0.42020108304616199</v>
      </c>
      <c r="H16" s="15">
        <f t="shared" si="4"/>
        <v>4416</v>
      </c>
      <c r="I16" s="18">
        <f t="shared" si="5"/>
        <v>2496.8980756130195</v>
      </c>
    </row>
    <row r="17" spans="1:9" x14ac:dyDescent="0.3">
      <c r="A17" s="19" t="s">
        <v>19</v>
      </c>
      <c r="B17" s="15">
        <v>19506</v>
      </c>
      <c r="C17" s="16">
        <v>1145</v>
      </c>
      <c r="D17" s="17">
        <f t="shared" ref="D17:D21" si="6">B17/B$15</f>
        <v>0.1818198765869391</v>
      </c>
      <c r="E17" s="15">
        <v>19614</v>
      </c>
      <c r="F17" s="16">
        <v>1096</v>
      </c>
      <c r="G17" s="17">
        <f t="shared" ref="G17:G21" si="7">E17/E$15</f>
        <v>0.18568940053773619</v>
      </c>
      <c r="H17" s="15">
        <f t="shared" si="4"/>
        <v>-108</v>
      </c>
      <c r="I17" s="18">
        <f t="shared" si="5"/>
        <v>1585.0050473105757</v>
      </c>
    </row>
    <row r="18" spans="1:9" x14ac:dyDescent="0.3">
      <c r="A18" s="19" t="s">
        <v>20</v>
      </c>
      <c r="B18" s="15">
        <v>24077</v>
      </c>
      <c r="C18" s="16">
        <v>1228</v>
      </c>
      <c r="D18" s="17">
        <f t="shared" si="6"/>
        <v>0.22442721052925935</v>
      </c>
      <c r="E18" s="15">
        <v>25733</v>
      </c>
      <c r="F18" s="16">
        <v>1250</v>
      </c>
      <c r="G18" s="17">
        <f t="shared" si="7"/>
        <v>0.24361911614344681</v>
      </c>
      <c r="H18" s="15">
        <f t="shared" si="4"/>
        <v>-1656</v>
      </c>
      <c r="I18" s="18">
        <f t="shared" si="5"/>
        <v>1752.2796580454847</v>
      </c>
    </row>
    <row r="19" spans="1:9" x14ac:dyDescent="0.3">
      <c r="A19" s="20" t="s">
        <v>21</v>
      </c>
      <c r="B19" s="15">
        <v>6437</v>
      </c>
      <c r="C19" s="16">
        <v>672</v>
      </c>
      <c r="D19" s="17">
        <f t="shared" si="6"/>
        <v>6.0000745698253199E-2</v>
      </c>
      <c r="E19" s="15">
        <v>6026</v>
      </c>
      <c r="F19" s="16">
        <v>590</v>
      </c>
      <c r="G19" s="17">
        <f t="shared" si="7"/>
        <v>5.7049267239747035E-2</v>
      </c>
      <c r="H19" s="15">
        <f t="shared" si="4"/>
        <v>411</v>
      </c>
      <c r="I19" s="18">
        <f t="shared" si="5"/>
        <v>894.25052418212192</v>
      </c>
    </row>
    <row r="20" spans="1:9" x14ac:dyDescent="0.3">
      <c r="A20" s="20" t="s">
        <v>22</v>
      </c>
      <c r="B20" s="15">
        <v>5769</v>
      </c>
      <c r="C20" s="16">
        <v>591</v>
      </c>
      <c r="D20" s="17">
        <f t="shared" si="6"/>
        <v>5.3774165284017822E-2</v>
      </c>
      <c r="E20" s="15">
        <v>6444</v>
      </c>
      <c r="F20" s="16">
        <v>591</v>
      </c>
      <c r="G20" s="17">
        <f t="shared" si="7"/>
        <v>6.1006551293217706E-2</v>
      </c>
      <c r="H20" s="15">
        <f t="shared" si="4"/>
        <v>-675</v>
      </c>
      <c r="I20" s="18">
        <f t="shared" si="5"/>
        <v>835.80021536249922</v>
      </c>
    </row>
    <row r="21" spans="1:9" x14ac:dyDescent="0.3">
      <c r="A21" s="20" t="s">
        <v>31</v>
      </c>
      <c r="B21" s="15">
        <v>2692</v>
      </c>
      <c r="C21" s="16">
        <v>375</v>
      </c>
      <c r="D21" s="17">
        <f t="shared" si="6"/>
        <v>2.509274622024198E-2</v>
      </c>
      <c r="E21" s="15">
        <v>3426</v>
      </c>
      <c r="F21" s="16">
        <v>443</v>
      </c>
      <c r="G21" s="17">
        <f t="shared" si="7"/>
        <v>3.2434581739690237E-2</v>
      </c>
      <c r="H21" s="15">
        <f t="shared" si="4"/>
        <v>-734</v>
      </c>
      <c r="I21" s="18">
        <f t="shared" si="5"/>
        <v>580.40847685057111</v>
      </c>
    </row>
    <row r="22" spans="1:9" x14ac:dyDescent="0.3">
      <c r="A22" s="21"/>
      <c r="B22" s="15"/>
      <c r="C22" s="16"/>
      <c r="D22" s="23"/>
      <c r="E22" s="15"/>
      <c r="F22" s="16"/>
      <c r="G22" s="23"/>
      <c r="H22" s="21"/>
      <c r="I22" s="23"/>
    </row>
    <row r="23" spans="1:9" x14ac:dyDescent="0.3">
      <c r="A23" s="11" t="s">
        <v>25</v>
      </c>
      <c r="B23" s="15"/>
      <c r="C23" s="16"/>
      <c r="D23" s="13"/>
      <c r="E23" s="15"/>
      <c r="F23" s="16"/>
      <c r="G23" s="13"/>
      <c r="H23" s="4"/>
      <c r="I23" s="13"/>
    </row>
    <row r="24" spans="1:9" x14ac:dyDescent="0.3">
      <c r="A24" s="14" t="s">
        <v>5</v>
      </c>
      <c r="B24" s="15">
        <v>125709</v>
      </c>
      <c r="C24" s="16">
        <v>2866</v>
      </c>
      <c r="D24" s="17">
        <f>B24/B$24</f>
        <v>1</v>
      </c>
      <c r="E24" s="15">
        <v>124374</v>
      </c>
      <c r="F24" s="16">
        <v>2764</v>
      </c>
      <c r="G24" s="17">
        <f>E24/E$24</f>
        <v>1</v>
      </c>
      <c r="H24" s="15">
        <f>B24-E24</f>
        <v>1335</v>
      </c>
      <c r="I24" s="18">
        <f t="shared" ref="I24:I30" si="8">((SQRT((C24/1.645)^2+(F24/1.645)^2)))*1.645</f>
        <v>3981.6644760702779</v>
      </c>
    </row>
    <row r="25" spans="1:9" ht="28.8" x14ac:dyDescent="0.3">
      <c r="A25" s="19" t="s">
        <v>26</v>
      </c>
      <c r="B25" s="15">
        <v>52680</v>
      </c>
      <c r="C25" s="16">
        <v>1963</v>
      </c>
      <c r="D25" s="17">
        <f t="shared" ref="D25:D30" si="9">B25/B$24</f>
        <v>0.4190630742428943</v>
      </c>
      <c r="E25" s="15">
        <v>46565</v>
      </c>
      <c r="F25" s="16">
        <v>1780</v>
      </c>
      <c r="G25" s="17">
        <f t="shared" ref="G25:G30" si="10">E25/E$24</f>
        <v>0.37439497000980915</v>
      </c>
      <c r="H25" s="15">
        <f t="shared" ref="H25:H30" si="11">B25-E25</f>
        <v>6115</v>
      </c>
      <c r="I25" s="18">
        <f t="shared" si="8"/>
        <v>2649.8620718822326</v>
      </c>
    </row>
    <row r="26" spans="1:9" ht="28.8" x14ac:dyDescent="0.3">
      <c r="A26" s="19" t="s">
        <v>27</v>
      </c>
      <c r="B26" s="15">
        <v>6011</v>
      </c>
      <c r="C26" s="16">
        <v>623</v>
      </c>
      <c r="D26" s="17">
        <f t="shared" si="9"/>
        <v>4.7816783205657513E-2</v>
      </c>
      <c r="E26" s="15">
        <v>5964</v>
      </c>
      <c r="F26" s="16">
        <v>586</v>
      </c>
      <c r="G26" s="17">
        <f t="shared" si="10"/>
        <v>4.7952144338848958E-2</v>
      </c>
      <c r="H26" s="15">
        <f t="shared" si="11"/>
        <v>47</v>
      </c>
      <c r="I26" s="18">
        <f t="shared" si="8"/>
        <v>855.29234768001982</v>
      </c>
    </row>
    <row r="27" spans="1:9" ht="28.8" x14ac:dyDescent="0.3">
      <c r="A27" s="19" t="s">
        <v>28</v>
      </c>
      <c r="B27" s="15">
        <v>23343</v>
      </c>
      <c r="C27" s="16">
        <v>1152</v>
      </c>
      <c r="D27" s="17">
        <f t="shared" si="9"/>
        <v>0.18569076199794765</v>
      </c>
      <c r="E27" s="15">
        <v>22976</v>
      </c>
      <c r="F27" s="16">
        <v>1143</v>
      </c>
      <c r="G27" s="17">
        <f t="shared" si="10"/>
        <v>0.18473314358306397</v>
      </c>
      <c r="H27" s="15">
        <f t="shared" si="11"/>
        <v>367</v>
      </c>
      <c r="I27" s="18">
        <f t="shared" si="8"/>
        <v>1622.8225411301137</v>
      </c>
    </row>
    <row r="28" spans="1:9" ht="28.8" x14ac:dyDescent="0.3">
      <c r="A28" s="19" t="s">
        <v>29</v>
      </c>
      <c r="B28" s="15">
        <v>16143</v>
      </c>
      <c r="C28" s="16">
        <v>979</v>
      </c>
      <c r="D28" s="17">
        <f t="shared" si="9"/>
        <v>0.12841562656611699</v>
      </c>
      <c r="E28" s="15">
        <v>19196</v>
      </c>
      <c r="F28" s="16">
        <v>987</v>
      </c>
      <c r="G28" s="17">
        <f t="shared" si="10"/>
        <v>0.15434093942463858</v>
      </c>
      <c r="H28" s="15">
        <f t="shared" si="11"/>
        <v>-3053</v>
      </c>
      <c r="I28" s="18">
        <f t="shared" si="8"/>
        <v>1390.1834411328603</v>
      </c>
    </row>
    <row r="29" spans="1:9" x14ac:dyDescent="0.3">
      <c r="A29" s="19" t="s">
        <v>23</v>
      </c>
      <c r="B29" s="15">
        <v>10243</v>
      </c>
      <c r="C29" s="16">
        <v>761</v>
      </c>
      <c r="D29" s="17">
        <f t="shared" si="9"/>
        <v>8.14818350317002E-2</v>
      </c>
      <c r="E29" s="15">
        <v>11806</v>
      </c>
      <c r="F29" s="16">
        <v>854</v>
      </c>
      <c r="G29" s="17">
        <f t="shared" si="10"/>
        <v>9.49233762683519E-2</v>
      </c>
      <c r="H29" s="15">
        <f t="shared" si="11"/>
        <v>-1563</v>
      </c>
      <c r="I29" s="18">
        <f t="shared" si="8"/>
        <v>1143.8693107169195</v>
      </c>
    </row>
    <row r="30" spans="1:9" x14ac:dyDescent="0.3">
      <c r="A30" s="24" t="s">
        <v>24</v>
      </c>
      <c r="B30" s="25">
        <v>17289</v>
      </c>
      <c r="C30" s="26">
        <v>1055</v>
      </c>
      <c r="D30" s="27">
        <f t="shared" si="9"/>
        <v>0.13753191895568337</v>
      </c>
      <c r="E30" s="25">
        <v>17867</v>
      </c>
      <c r="F30" s="26">
        <v>1056</v>
      </c>
      <c r="G30" s="27">
        <f t="shared" si="10"/>
        <v>0.14365542637528744</v>
      </c>
      <c r="H30" s="25">
        <f t="shared" si="11"/>
        <v>-578</v>
      </c>
      <c r="I30" s="28">
        <f t="shared" si="8"/>
        <v>1492.7025825662658</v>
      </c>
    </row>
    <row r="32" spans="1:9" x14ac:dyDescent="0.3">
      <c r="A32" s="7" t="s">
        <v>35</v>
      </c>
    </row>
    <row r="33" spans="1:1" x14ac:dyDescent="0.3">
      <c r="A33" s="9" t="s">
        <v>37</v>
      </c>
    </row>
    <row r="34" spans="1:1" x14ac:dyDescent="0.3">
      <c r="A34" s="9" t="s">
        <v>33</v>
      </c>
    </row>
    <row r="35" spans="1:1" x14ac:dyDescent="0.3">
      <c r="A35" s="10" t="s">
        <v>32</v>
      </c>
    </row>
    <row r="36" spans="1:1" x14ac:dyDescent="0.3">
      <c r="A36" s="7" t="s">
        <v>12</v>
      </c>
    </row>
  </sheetData>
  <mergeCells count="5"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9" ht="15.6" x14ac:dyDescent="0.3">
      <c r="A3" s="2" t="str">
        <f>Intra!A3</f>
        <v>Maryland</v>
      </c>
      <c r="B3" s="32" t="s">
        <v>8</v>
      </c>
      <c r="C3" s="32"/>
      <c r="D3" s="32"/>
      <c r="E3" s="32"/>
      <c r="F3" s="32"/>
      <c r="G3" s="32"/>
      <c r="H3" s="32"/>
      <c r="I3" s="32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29" t="s">
        <v>0</v>
      </c>
      <c r="C5" s="30"/>
      <c r="D5" s="31"/>
      <c r="E5" s="29" t="s">
        <v>30</v>
      </c>
      <c r="F5" s="30"/>
      <c r="G5" s="31"/>
      <c r="H5" s="29" t="s">
        <v>1</v>
      </c>
      <c r="I5" s="31"/>
    </row>
    <row r="6" spans="1:9" x14ac:dyDescent="0.3">
      <c r="A6" s="11" t="s">
        <v>13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14" t="s">
        <v>5</v>
      </c>
      <c r="B8" s="15">
        <v>33148</v>
      </c>
      <c r="C8" s="16">
        <v>1634</v>
      </c>
      <c r="D8" s="17">
        <f>B8/B$8</f>
        <v>1</v>
      </c>
      <c r="E8" s="15">
        <v>56</v>
      </c>
      <c r="F8" s="16">
        <v>54</v>
      </c>
      <c r="G8" s="17">
        <f>E8/E$8</f>
        <v>1</v>
      </c>
      <c r="H8" s="15">
        <f t="shared" ref="H8:H12" si="0">B8-E8</f>
        <v>33092</v>
      </c>
      <c r="I8" s="18">
        <f t="shared" ref="I8:I12" si="1">((SQRT((C8/1.645)^2+(F8/1.645)^2)))*1.645</f>
        <v>1634.892045365687</v>
      </c>
    </row>
    <row r="9" spans="1:9" x14ac:dyDescent="0.3">
      <c r="A9" s="19" t="s">
        <v>14</v>
      </c>
      <c r="B9" s="15">
        <v>15528</v>
      </c>
      <c r="C9" s="16">
        <v>1087</v>
      </c>
      <c r="D9" s="17">
        <f>B9/B$8</f>
        <v>0.46844455170749366</v>
      </c>
      <c r="E9" s="15">
        <v>24</v>
      </c>
      <c r="F9" s="16">
        <v>38</v>
      </c>
      <c r="G9" s="17">
        <f>E9/E$8</f>
        <v>0.42857142857142855</v>
      </c>
      <c r="H9" s="15">
        <f t="shared" si="0"/>
        <v>15504</v>
      </c>
      <c r="I9" s="18">
        <f t="shared" si="1"/>
        <v>1087.664010620927</v>
      </c>
    </row>
    <row r="10" spans="1:9" x14ac:dyDescent="0.3">
      <c r="A10" s="19" t="s">
        <v>15</v>
      </c>
      <c r="B10" s="15">
        <v>2726</v>
      </c>
      <c r="C10" s="16">
        <v>433</v>
      </c>
      <c r="D10" s="17">
        <f>B10/B$8</f>
        <v>8.2237239049113064E-2</v>
      </c>
      <c r="E10" s="15">
        <v>0</v>
      </c>
      <c r="F10" s="16">
        <v>0</v>
      </c>
      <c r="G10" s="17">
        <f>E10/E$8</f>
        <v>0</v>
      </c>
      <c r="H10" s="15">
        <f t="shared" si="0"/>
        <v>2726</v>
      </c>
      <c r="I10" s="18">
        <f>((SQRT((C10/1.645)^2+(F10/1.645)^2)))*1.645</f>
        <v>432.99999999999994</v>
      </c>
    </row>
    <row r="11" spans="1:9" x14ac:dyDescent="0.3">
      <c r="A11" s="19" t="s">
        <v>16</v>
      </c>
      <c r="B11" s="15">
        <v>1177</v>
      </c>
      <c r="C11" s="16">
        <v>255</v>
      </c>
      <c r="D11" s="17">
        <f>B11/B$8</f>
        <v>3.5507421262217932E-2</v>
      </c>
      <c r="E11" s="15">
        <v>0</v>
      </c>
      <c r="F11" s="16">
        <v>0</v>
      </c>
      <c r="G11" s="17">
        <f>E11/E$8</f>
        <v>0</v>
      </c>
      <c r="H11" s="15">
        <f t="shared" si="0"/>
        <v>1177</v>
      </c>
      <c r="I11" s="18">
        <f>((SQRT((C11/1.645)^2+(F11/1.645)^2)))*1.645</f>
        <v>255</v>
      </c>
    </row>
    <row r="12" spans="1:9" x14ac:dyDescent="0.3">
      <c r="A12" s="20" t="s">
        <v>17</v>
      </c>
      <c r="B12" s="15">
        <v>13717</v>
      </c>
      <c r="C12" s="16">
        <v>1111</v>
      </c>
      <c r="D12" s="17">
        <f>B12/B$8</f>
        <v>0.41381078798117532</v>
      </c>
      <c r="E12" s="15">
        <v>32</v>
      </c>
      <c r="F12" s="16">
        <v>39</v>
      </c>
      <c r="G12" s="17">
        <f>E12/E$8</f>
        <v>0.5714285714285714</v>
      </c>
      <c r="H12" s="15">
        <f t="shared" si="0"/>
        <v>13685</v>
      </c>
      <c r="I12" s="18">
        <f t="shared" si="1"/>
        <v>1111.6843077061039</v>
      </c>
    </row>
    <row r="13" spans="1:9" x14ac:dyDescent="0.3">
      <c r="A13" s="21"/>
      <c r="B13" s="15"/>
      <c r="C13" s="16"/>
      <c r="D13" s="18"/>
      <c r="E13" s="15"/>
      <c r="F13" s="16"/>
      <c r="G13" s="18"/>
      <c r="H13" s="15"/>
      <c r="I13" s="18"/>
    </row>
    <row r="14" spans="1:9" x14ac:dyDescent="0.3">
      <c r="A14" s="11" t="s">
        <v>38</v>
      </c>
      <c r="B14" s="4"/>
      <c r="C14" s="12"/>
      <c r="D14" s="13"/>
      <c r="E14" s="4"/>
      <c r="F14" s="12"/>
      <c r="G14" s="13"/>
      <c r="H14" s="4"/>
      <c r="I14" s="13"/>
    </row>
    <row r="15" spans="1:9" x14ac:dyDescent="0.3">
      <c r="A15" s="14" t="s">
        <v>5</v>
      </c>
      <c r="B15" s="15">
        <v>22540</v>
      </c>
      <c r="C15" s="16">
        <v>1262</v>
      </c>
      <c r="D15" s="17">
        <f>B15/B$15</f>
        <v>1</v>
      </c>
      <c r="E15" s="15">
        <v>0</v>
      </c>
      <c r="F15" s="16">
        <v>0</v>
      </c>
      <c r="G15" s="17">
        <v>0</v>
      </c>
      <c r="H15" s="15">
        <f t="shared" ref="H15:H21" si="2">B15-E15</f>
        <v>22540</v>
      </c>
      <c r="I15" s="18">
        <f t="shared" ref="I15:I21" si="3">((SQRT((C15/1.645)^2+(F15/1.645)^2)))*1.645</f>
        <v>1262</v>
      </c>
    </row>
    <row r="16" spans="1:9" x14ac:dyDescent="0.3">
      <c r="A16" s="19" t="s">
        <v>18</v>
      </c>
      <c r="B16" s="15">
        <v>10244</v>
      </c>
      <c r="C16" s="16">
        <v>829</v>
      </c>
      <c r="D16" s="17">
        <f>B16/B$15</f>
        <v>0.45448092280390417</v>
      </c>
      <c r="E16" s="15">
        <v>0</v>
      </c>
      <c r="F16" s="16">
        <v>0</v>
      </c>
      <c r="G16" s="17">
        <v>0</v>
      </c>
      <c r="H16" s="15">
        <f t="shared" si="2"/>
        <v>10244</v>
      </c>
      <c r="I16" s="18">
        <f t="shared" si="3"/>
        <v>829</v>
      </c>
    </row>
    <row r="17" spans="1:9" x14ac:dyDescent="0.3">
      <c r="A17" s="19" t="s">
        <v>19</v>
      </c>
      <c r="B17" s="15">
        <v>5214</v>
      </c>
      <c r="C17" s="16">
        <v>666</v>
      </c>
      <c r="D17" s="17">
        <f t="shared" ref="D17:D21" si="4">B17/B$15</f>
        <v>0.23132209405501331</v>
      </c>
      <c r="E17" s="15">
        <v>0</v>
      </c>
      <c r="F17" s="16">
        <v>0</v>
      </c>
      <c r="G17" s="17">
        <v>0</v>
      </c>
      <c r="H17" s="15">
        <f t="shared" si="2"/>
        <v>5214</v>
      </c>
      <c r="I17" s="18">
        <f t="shared" si="3"/>
        <v>666</v>
      </c>
    </row>
    <row r="18" spans="1:9" x14ac:dyDescent="0.3">
      <c r="A18" s="19" t="s">
        <v>20</v>
      </c>
      <c r="B18" s="15">
        <v>4028</v>
      </c>
      <c r="C18" s="16">
        <v>507</v>
      </c>
      <c r="D18" s="17">
        <f t="shared" si="4"/>
        <v>0.17870452528837621</v>
      </c>
      <c r="E18" s="15">
        <v>0</v>
      </c>
      <c r="F18" s="16">
        <v>0</v>
      </c>
      <c r="G18" s="17">
        <v>0</v>
      </c>
      <c r="H18" s="15">
        <f t="shared" si="2"/>
        <v>4028</v>
      </c>
      <c r="I18" s="18">
        <f t="shared" si="3"/>
        <v>507</v>
      </c>
    </row>
    <row r="19" spans="1:9" x14ac:dyDescent="0.3">
      <c r="A19" s="20" t="s">
        <v>21</v>
      </c>
      <c r="B19" s="15">
        <v>1359</v>
      </c>
      <c r="C19" s="16">
        <v>306</v>
      </c>
      <c r="D19" s="17">
        <f t="shared" si="4"/>
        <v>6.0292812777284828E-2</v>
      </c>
      <c r="E19" s="15">
        <v>0</v>
      </c>
      <c r="F19" s="16">
        <v>0</v>
      </c>
      <c r="G19" s="17">
        <v>0</v>
      </c>
      <c r="H19" s="15">
        <f t="shared" si="2"/>
        <v>1359</v>
      </c>
      <c r="I19" s="18">
        <f t="shared" si="3"/>
        <v>306</v>
      </c>
    </row>
    <row r="20" spans="1:9" x14ac:dyDescent="0.3">
      <c r="A20" s="20" t="s">
        <v>22</v>
      </c>
      <c r="B20" s="15">
        <v>1170</v>
      </c>
      <c r="C20" s="16">
        <v>288</v>
      </c>
      <c r="D20" s="17">
        <f t="shared" si="4"/>
        <v>5.1907719609582965E-2</v>
      </c>
      <c r="E20" s="15">
        <v>0</v>
      </c>
      <c r="F20" s="16">
        <v>0</v>
      </c>
      <c r="G20" s="17">
        <v>0</v>
      </c>
      <c r="H20" s="15">
        <f t="shared" si="2"/>
        <v>1170</v>
      </c>
      <c r="I20" s="18">
        <f t="shared" si="3"/>
        <v>288</v>
      </c>
    </row>
    <row r="21" spans="1:9" x14ac:dyDescent="0.3">
      <c r="A21" s="20" t="s">
        <v>31</v>
      </c>
      <c r="B21" s="15">
        <v>525</v>
      </c>
      <c r="C21" s="16">
        <v>170</v>
      </c>
      <c r="D21" s="17">
        <f t="shared" si="4"/>
        <v>2.3291925465838508E-2</v>
      </c>
      <c r="E21" s="15">
        <v>0</v>
      </c>
      <c r="F21" s="16">
        <v>0</v>
      </c>
      <c r="G21" s="17">
        <v>0</v>
      </c>
      <c r="H21" s="15">
        <f t="shared" si="2"/>
        <v>525</v>
      </c>
      <c r="I21" s="18">
        <f t="shared" si="3"/>
        <v>170</v>
      </c>
    </row>
    <row r="22" spans="1:9" x14ac:dyDescent="0.3">
      <c r="A22" s="21"/>
      <c r="B22" s="15"/>
      <c r="C22" s="16"/>
      <c r="D22" s="23"/>
      <c r="E22" s="15"/>
      <c r="F22" s="16"/>
      <c r="G22" s="23"/>
      <c r="H22" s="21"/>
      <c r="I22" s="23"/>
    </row>
    <row r="23" spans="1:9" x14ac:dyDescent="0.3">
      <c r="A23" s="11" t="s">
        <v>25</v>
      </c>
      <c r="B23" s="15"/>
      <c r="C23" s="16"/>
      <c r="D23" s="13"/>
      <c r="E23" s="15"/>
      <c r="F23" s="16"/>
      <c r="G23" s="13"/>
      <c r="H23" s="4"/>
      <c r="I23" s="13"/>
    </row>
    <row r="24" spans="1:9" x14ac:dyDescent="0.3">
      <c r="A24" s="14" t="s">
        <v>5</v>
      </c>
      <c r="B24" s="15">
        <v>33148</v>
      </c>
      <c r="C24" s="16">
        <v>1547</v>
      </c>
      <c r="D24" s="17">
        <f>B24/B$24</f>
        <v>1</v>
      </c>
      <c r="E24" s="15">
        <v>56</v>
      </c>
      <c r="F24" s="16">
        <v>48</v>
      </c>
      <c r="G24" s="17">
        <f>E24/E$24</f>
        <v>1</v>
      </c>
      <c r="H24" s="15">
        <f t="shared" ref="H24:H30" si="5">B24-E24</f>
        <v>33092</v>
      </c>
      <c r="I24" s="18">
        <f t="shared" ref="I24:I30" si="6">((SQRT((C24/1.645)^2+(F24/1.645)^2)))*1.645</f>
        <v>1547.7444879565878</v>
      </c>
    </row>
    <row r="25" spans="1:9" ht="28.8" x14ac:dyDescent="0.3">
      <c r="A25" s="19" t="s">
        <v>26</v>
      </c>
      <c r="B25" s="15">
        <v>9310</v>
      </c>
      <c r="C25" s="16">
        <v>777</v>
      </c>
      <c r="D25" s="17">
        <f t="shared" ref="D25:D30" si="7">B25/B$24</f>
        <v>0.2808615904428623</v>
      </c>
      <c r="E25" s="15">
        <v>24</v>
      </c>
      <c r="F25" s="16">
        <v>38</v>
      </c>
      <c r="G25" s="17">
        <f t="shared" ref="G25:G30" si="8">E25/E$24</f>
        <v>0.42857142857142855</v>
      </c>
      <c r="H25" s="15">
        <f t="shared" si="5"/>
        <v>9286</v>
      </c>
      <c r="I25" s="18">
        <f t="shared" si="6"/>
        <v>777.92865996825185</v>
      </c>
    </row>
    <row r="26" spans="1:9" ht="28.8" x14ac:dyDescent="0.3">
      <c r="A26" s="19" t="s">
        <v>27</v>
      </c>
      <c r="B26" s="15">
        <v>931</v>
      </c>
      <c r="C26" s="16">
        <v>230</v>
      </c>
      <c r="D26" s="17">
        <f t="shared" si="7"/>
        <v>2.808615904428623E-2</v>
      </c>
      <c r="E26" s="15">
        <v>0</v>
      </c>
      <c r="F26" s="16">
        <v>0</v>
      </c>
      <c r="G26" s="17">
        <f t="shared" si="8"/>
        <v>0</v>
      </c>
      <c r="H26" s="15">
        <f t="shared" si="5"/>
        <v>931</v>
      </c>
      <c r="I26" s="18">
        <f t="shared" si="6"/>
        <v>230</v>
      </c>
    </row>
    <row r="27" spans="1:9" ht="28.8" x14ac:dyDescent="0.3">
      <c r="A27" s="19" t="s">
        <v>28</v>
      </c>
      <c r="B27" s="15">
        <v>6332</v>
      </c>
      <c r="C27" s="16">
        <v>703</v>
      </c>
      <c r="D27" s="17">
        <f t="shared" si="7"/>
        <v>0.19102208278025823</v>
      </c>
      <c r="E27" s="15">
        <v>0</v>
      </c>
      <c r="F27" s="16">
        <v>0</v>
      </c>
      <c r="G27" s="17">
        <f t="shared" si="8"/>
        <v>0</v>
      </c>
      <c r="H27" s="15">
        <f t="shared" si="5"/>
        <v>6332</v>
      </c>
      <c r="I27" s="18">
        <f t="shared" si="6"/>
        <v>703</v>
      </c>
    </row>
    <row r="28" spans="1:9" ht="28.8" x14ac:dyDescent="0.3">
      <c r="A28" s="19" t="s">
        <v>29</v>
      </c>
      <c r="B28" s="15">
        <v>3417</v>
      </c>
      <c r="C28" s="16">
        <v>463</v>
      </c>
      <c r="D28" s="17">
        <f t="shared" si="7"/>
        <v>0.10308314227102691</v>
      </c>
      <c r="E28" s="15">
        <v>0</v>
      </c>
      <c r="F28" s="16">
        <v>0</v>
      </c>
      <c r="G28" s="17">
        <f t="shared" si="8"/>
        <v>0</v>
      </c>
      <c r="H28" s="15">
        <f t="shared" si="5"/>
        <v>3417</v>
      </c>
      <c r="I28" s="18">
        <f t="shared" si="6"/>
        <v>463</v>
      </c>
    </row>
    <row r="29" spans="1:9" x14ac:dyDescent="0.3">
      <c r="A29" s="19" t="s">
        <v>23</v>
      </c>
      <c r="B29" s="15">
        <v>2668</v>
      </c>
      <c r="C29" s="16">
        <v>403</v>
      </c>
      <c r="D29" s="17">
        <f t="shared" si="7"/>
        <v>8.0487510558706413E-2</v>
      </c>
      <c r="E29" s="15">
        <v>12</v>
      </c>
      <c r="F29" s="16">
        <v>18</v>
      </c>
      <c r="G29" s="17">
        <f t="shared" si="8"/>
        <v>0.21428571428571427</v>
      </c>
      <c r="H29" s="15">
        <f t="shared" si="5"/>
        <v>2656</v>
      </c>
      <c r="I29" s="18">
        <f t="shared" si="6"/>
        <v>403.40178482500545</v>
      </c>
    </row>
    <row r="30" spans="1:9" x14ac:dyDescent="0.3">
      <c r="A30" s="24" t="s">
        <v>24</v>
      </c>
      <c r="B30" s="25">
        <v>10490</v>
      </c>
      <c r="C30" s="26">
        <v>930</v>
      </c>
      <c r="D30" s="27">
        <f t="shared" si="7"/>
        <v>0.3164595149028599</v>
      </c>
      <c r="E30" s="25">
        <v>20</v>
      </c>
      <c r="F30" s="26">
        <v>23</v>
      </c>
      <c r="G30" s="27">
        <f t="shared" si="8"/>
        <v>0.35714285714285715</v>
      </c>
      <c r="H30" s="25">
        <f t="shared" si="5"/>
        <v>10470</v>
      </c>
      <c r="I30" s="28">
        <f t="shared" si="6"/>
        <v>930.28436512713688</v>
      </c>
    </row>
    <row r="32" spans="1:9" x14ac:dyDescent="0.3">
      <c r="A32" s="7" t="s">
        <v>36</v>
      </c>
    </row>
    <row r="33" spans="1:1" x14ac:dyDescent="0.3">
      <c r="A33" s="9" t="s">
        <v>37</v>
      </c>
    </row>
    <row r="34" spans="1:1" x14ac:dyDescent="0.3">
      <c r="A34" s="9" t="s">
        <v>33</v>
      </c>
    </row>
    <row r="35" spans="1:1" x14ac:dyDescent="0.3">
      <c r="A35" s="10" t="s">
        <v>32</v>
      </c>
    </row>
    <row r="36" spans="1:1" x14ac:dyDescent="0.3">
      <c r="A36" s="7" t="s">
        <v>12</v>
      </c>
    </row>
  </sheetData>
  <mergeCells count="5"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A8CCF9F-9E9B-46D1-A2E7-BE24081CE0E3}"/>
</file>

<file path=customXml/itemProps2.xml><?xml version="1.0" encoding="utf-8"?>
<ds:datastoreItem xmlns:ds="http://schemas.openxmlformats.org/officeDocument/2006/customXml" ds:itemID="{31D34582-C458-40AC-81F8-E21EF8AD965C}"/>
</file>

<file path=customXml/itemProps3.xml><?xml version="1.0" encoding="utf-8"?>
<ds:datastoreItem xmlns:ds="http://schemas.openxmlformats.org/officeDocument/2006/customXml" ds:itemID="{897DAAAE-DF42-4420-8993-F41D8C75D2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2014-10-09T14:47:05Z</cp:lastPrinted>
  <dcterms:created xsi:type="dcterms:W3CDTF">2013-04-04T21:18:01Z</dcterms:created>
  <dcterms:modified xsi:type="dcterms:W3CDTF">2014-10-15T17:59:27Z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