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96" windowWidth="15012" windowHeight="817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I12" i="7" l="1"/>
  <c r="H12" i="7"/>
  <c r="D12" i="7"/>
  <c r="I11" i="7"/>
  <c r="H11" i="7"/>
  <c r="D11" i="7"/>
  <c r="I10" i="7"/>
  <c r="H10" i="7"/>
  <c r="D10" i="7"/>
  <c r="I9" i="7"/>
  <c r="H9" i="7"/>
  <c r="D9" i="7"/>
  <c r="I8" i="7"/>
  <c r="H8" i="7"/>
  <c r="D8" i="7"/>
  <c r="B15" i="1" l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E8" i="1" l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<sst xmlns="http://schemas.openxmlformats.org/spreadsheetml/2006/main" count="157" uniqueCount="41">
  <si>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</si>
  <si>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</si>
  <si>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</si>
  <si>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</si>
  <si>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</si>
  <si>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</si>
  <si>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</si>
  <si>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</si>
  <si>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</si>
  <si>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</si>
  <si>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</si>
  <si>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</si>
  <si>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</si>
  <si>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</si>
  <si>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</si>
  <si>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</si>
  <si>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</si>
  <si>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</si>
  <si>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</si>
  <si>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</si>
  <si>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</si>
  <si>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</si>
  <si>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</si>
  <si>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</si>
  <si>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</si>
  <si>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</si>
  <si>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</si>
  <si>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</si>
  <si>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</si>
  <si>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</si>
  <si>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</si>
  <si>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</si>
  <si>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</si>
  <si>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</si>
  <si>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</si>
  <si>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</si>
  <si>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</si>
  <si>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</si>
  <si>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</si>
  <si>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</si>
  <si>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Upper Eastern Shore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</si>
</sst>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2" xfId="18" applyNumberFormat="1" applyBorder="1"/>
    <xf numFmtId="3" fontId="4" fillId="0" borderId="1" xfId="18" applyNumberFormat="1" applyBorder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5" t="s">
        <v>8</v>
      </c>
      <c r="C3" s="45"/>
      <c r="D3" s="45"/>
      <c r="E3" s="45"/>
      <c r="F3" s="45"/>
      <c r="G3" s="45"/>
      <c r="H3" s="45"/>
      <c r="I3" s="4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9457</v>
      </c>
      <c r="C8" s="17">
        <f>((SQRT((Intra!C8/1.645)^2+(Inter!C8/1.645)^2+(Foreign!C8/1.645)^2))*1.645)</f>
        <v>814.49616328132572</v>
      </c>
      <c r="D8" s="18">
        <f t="shared" ref="D8:D12" si="0">B8/B$8</f>
        <v>1</v>
      </c>
      <c r="E8" s="16">
        <f>Intra!E8+Inter!E8+Foreign!E8</f>
        <v>6268</v>
      </c>
      <c r="F8" s="17">
        <f>((SQRT((Intra!F8/1.645)^2+(Inter!F8/1.645)^2+(Foreign!F8/1.645)^2))*1.645)</f>
        <v>632.57410633063387</v>
      </c>
      <c r="G8" s="18">
        <f>E8/E$8</f>
        <v>1</v>
      </c>
      <c r="H8" s="16">
        <f>Intra!H8+Inter!H8+Foreign!H8</f>
        <v>3189</v>
      </c>
      <c r="I8" s="22">
        <f>((SQRT((Intra!I8/1.645)^2+(Inter!I8/1.645)^2+(Foreign!I8/1.645)^2))*1.645)</f>
        <v>1031.2875447710983</v>
      </c>
      <c r="K8" s="6"/>
    </row>
    <row r="9" spans="1:11" x14ac:dyDescent="0.3">
      <c r="A9" s="19" t="s">
        <v>13</v>
      </c>
      <c r="B9" s="16">
        <f>Intra!B9+Inter!B9+Foreign!B9</f>
        <v>5736</v>
      </c>
      <c r="C9" s="17">
        <f>((SQRT((Intra!C9/1.645)^2+(Inter!C9/1.645)^2+(Foreign!C9/1.645)^2))*1.645)</f>
        <v>658.95219856982033</v>
      </c>
      <c r="D9" s="18">
        <f t="shared" si="0"/>
        <v>0.60653484191604101</v>
      </c>
      <c r="E9" s="16">
        <f>Intra!E9+Inter!E9+Foreign!E9</f>
        <v>3995</v>
      </c>
      <c r="F9" s="17">
        <f>((SQRT((Intra!F9/1.645)^2+(Inter!F9/1.645)^2+(Foreign!F9/1.645)^2))*1.645)</f>
        <v>543.56048421495836</v>
      </c>
      <c r="G9" s="18">
        <f>E9/E$8</f>
        <v>0.637364390555201</v>
      </c>
      <c r="H9" s="16">
        <f>Intra!H9+Inter!H9+Foreign!H9</f>
        <v>1741</v>
      </c>
      <c r="I9" s="22">
        <f>((SQRT((Intra!I9/1.645)^2+(Inter!I9/1.645)^2+(Foreign!I9/1.645)^2))*1.645)</f>
        <v>854.21074683007805</v>
      </c>
      <c r="K9" s="6"/>
    </row>
    <row r="10" spans="1:11" x14ac:dyDescent="0.3">
      <c r="A10" s="19" t="s">
        <v>14</v>
      </c>
      <c r="B10" s="16">
        <f>Intra!B10+Inter!B10+Foreign!B10</f>
        <v>798</v>
      </c>
      <c r="C10" s="17">
        <f>((SQRT((Intra!C10/1.645)^2+(Inter!C10/1.645)^2+(Foreign!C10/1.645)^2))*1.645)</f>
        <v>253.62767987741401</v>
      </c>
      <c r="D10" s="18">
        <f t="shared" si="0"/>
        <v>8.4381939304219097E-2</v>
      </c>
      <c r="E10" s="16">
        <f>Intra!E10+Inter!E10+Foreign!E10</f>
        <v>302</v>
      </c>
      <c r="F10" s="17">
        <f>((SQRT((Intra!F10/1.645)^2+(Inter!F10/1.645)^2+(Foreign!F10/1.645)^2))*1.645)</f>
        <v>128.73616430513999</v>
      </c>
      <c r="G10" s="18">
        <f>E10/E$8</f>
        <v>4.8181238034460755E-2</v>
      </c>
      <c r="H10" s="16">
        <f>Intra!H10+Inter!H10+Foreign!H10</f>
        <v>496</v>
      </c>
      <c r="I10" s="22">
        <f>((SQRT((Intra!I10/1.645)^2+(Inter!I10/1.645)^2+(Foreign!I10/1.645)^2))*1.645)</f>
        <v>284.42925306655786</v>
      </c>
      <c r="K10" s="6"/>
    </row>
    <row r="11" spans="1:11" x14ac:dyDescent="0.3">
      <c r="A11" s="19" t="s">
        <v>15</v>
      </c>
      <c r="B11" s="16">
        <f>Intra!B11+Inter!B11+Foreign!B11</f>
        <v>52</v>
      </c>
      <c r="C11" s="17">
        <f>((SQRT((Intra!C11/1.645)^2+(Inter!C11/1.645)^2+(Foreign!C11/1.645)^2))*1.645)</f>
        <v>57.497826045860201</v>
      </c>
      <c r="D11" s="18">
        <f t="shared" si="0"/>
        <v>5.4985724859892143E-3</v>
      </c>
      <c r="E11" s="16">
        <f>Intra!E11+Inter!E11+Foreign!E11</f>
        <v>111</v>
      </c>
      <c r="F11" s="17">
        <f>((SQRT((Intra!F11/1.645)^2+(Inter!F11/1.645)^2+(Foreign!F11/1.645)^2))*1.645)</f>
        <v>84.273364712701493</v>
      </c>
      <c r="G11" s="18">
        <f>E11/E$8</f>
        <v>1.7708998085513721E-2</v>
      </c>
      <c r="H11" s="16">
        <f>Intra!H11+Inter!H11+Foreign!H11</f>
        <v>-59</v>
      </c>
      <c r="I11" s="22">
        <f>((SQRT((Intra!I11/1.645)^2+(Inter!I11/1.645)^2+(Foreign!I11/1.645)^2))*1.645)</f>
        <v>102.0196059588548</v>
      </c>
      <c r="K11" s="6"/>
    </row>
    <row r="12" spans="1:11" s="1" customFormat="1" x14ac:dyDescent="0.3">
      <c r="A12" s="20" t="s">
        <v>16</v>
      </c>
      <c r="B12" s="16">
        <f>Intra!B12+Inter!B12+Foreign!B12</f>
        <v>2871</v>
      </c>
      <c r="C12" s="17">
        <f>((SQRT((Intra!C12/1.645)^2+(Inter!C12/1.645)^2+(Foreign!C12/1.645)^2))*1.645)</f>
        <v>401.93656215875654</v>
      </c>
      <c r="D12" s="18">
        <f t="shared" si="0"/>
        <v>0.30358464629375065</v>
      </c>
      <c r="E12" s="16">
        <f>Intra!E12+Inter!E12+Foreign!E12</f>
        <v>1860</v>
      </c>
      <c r="F12" s="17">
        <f>((SQRT((Intra!F12/1.645)^2+(Inter!F12/1.645)^2+(Foreign!F12/1.645)^2))*1.645)</f>
        <v>284.63485380395707</v>
      </c>
      <c r="G12" s="18">
        <f>E12/E$8</f>
        <v>0.29674537332482448</v>
      </c>
      <c r="H12" s="16">
        <f>Intra!H12+Inter!H12+Foreign!H12</f>
        <v>1011</v>
      </c>
      <c r="I12" s="22">
        <f>((SQRT((Intra!I12/1.645)^2+(Inter!I12/1.645)^2+(Foreign!I12/1.645)^2))*1.645)</f>
        <v>492.51395919303638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7560</v>
      </c>
      <c r="C15" s="17">
        <f>((SQRT((Intra!C15/1.645)^2+(Inter!C15/1.645)^2+(Foreign!C15/1.645)^2))*1.645)</f>
        <v>668.70322266308835</v>
      </c>
      <c r="D15" s="18">
        <f>B15/B$15</f>
        <v>1</v>
      </c>
      <c r="E15" s="16">
        <f>Intra!E15+Inter!E15+Foreign!E15</f>
        <v>5237</v>
      </c>
      <c r="F15" s="17">
        <f>((SQRT((Intra!F15/1.645)^2+(Inter!F15/1.645)^2+(Foreign!F15/1.645)^2))*1.645)</f>
        <v>535.6398043461669</v>
      </c>
      <c r="G15" s="18">
        <f>E15/E$15</f>
        <v>1</v>
      </c>
      <c r="H15" s="16">
        <f>Intra!H15+Inter!H15+Foreign!H15</f>
        <v>2323</v>
      </c>
      <c r="I15" s="22">
        <f>((SQRT((Intra!I15/1.645)^2+(Inter!I15/1.645)^2+(Foreign!I15/1.645)^2))*1.645)</f>
        <v>856.78118560108442</v>
      </c>
    </row>
    <row r="16" spans="1:11" x14ac:dyDescent="0.3">
      <c r="A16" s="19" t="s">
        <v>17</v>
      </c>
      <c r="B16" s="16">
        <f>Intra!B16+Inter!B16+Foreign!B16</f>
        <v>2175</v>
      </c>
      <c r="C16" s="17">
        <f>((SQRT((Intra!C16/1.645)^2+(Inter!C16/1.645)^2+(Foreign!C16/1.645)^2))*1.645)</f>
        <v>346.02312061479353</v>
      </c>
      <c r="D16" s="18">
        <f>B16/B$15</f>
        <v>0.28769841269841268</v>
      </c>
      <c r="E16" s="16">
        <f>Intra!E16+Inter!E16+Foreign!E16</f>
        <v>1615</v>
      </c>
      <c r="F16" s="17">
        <f>((SQRT((Intra!F16/1.645)^2+(Inter!F16/1.645)^2+(Foreign!F16/1.645)^2))*1.645)</f>
        <v>304.43390087176556</v>
      </c>
      <c r="G16" s="18">
        <f>E16/E$15</f>
        <v>0.30838266182929158</v>
      </c>
      <c r="H16" s="16">
        <f>Intra!H16+Inter!H16+Foreign!H16</f>
        <v>560</v>
      </c>
      <c r="I16" s="22">
        <f>((SQRT((Intra!I16/1.645)^2+(Inter!I16/1.645)^2+(Foreign!I16/1.645)^2))*1.645)</f>
        <v>460.88176357933702</v>
      </c>
    </row>
    <row r="17" spans="1:9" x14ac:dyDescent="0.3">
      <c r="A17" s="19" t="s">
        <v>18</v>
      </c>
      <c r="B17" s="16">
        <f>Intra!B17+Inter!B17+Foreign!B17</f>
        <v>1459</v>
      </c>
      <c r="C17" s="17">
        <f>((SQRT((Intra!C17/1.645)^2+(Inter!C17/1.645)^2+(Foreign!C17/1.645)^2))*1.645)</f>
        <v>286.06992152269345</v>
      </c>
      <c r="D17" s="18">
        <f t="shared" ref="D17:D21" si="1">B17/B$15</f>
        <v>0.19298941798941799</v>
      </c>
      <c r="E17" s="16">
        <f>Intra!E17+Inter!E17+Foreign!E17</f>
        <v>1138</v>
      </c>
      <c r="F17" s="17">
        <f>((SQRT((Intra!F17/1.645)^2+(Inter!F17/1.645)^2+(Foreign!F17/1.645)^2))*1.645)</f>
        <v>247.08905277247712</v>
      </c>
      <c r="G17" s="18">
        <f t="shared" ref="G17:G21" si="2">E17/E$15</f>
        <v>0.21729998090509833</v>
      </c>
      <c r="H17" s="16">
        <f>Intra!H17+Inter!H17+Foreign!H17</f>
        <v>321</v>
      </c>
      <c r="I17" s="22">
        <f>((SQRT((Intra!I17/1.645)^2+(Inter!I17/1.645)^2+(Foreign!I17/1.645)^2))*1.645)</f>
        <v>378.00661369875525</v>
      </c>
    </row>
    <row r="18" spans="1:9" x14ac:dyDescent="0.3">
      <c r="A18" s="19" t="s">
        <v>19</v>
      </c>
      <c r="B18" s="16">
        <f>Intra!B18+Inter!B18+Foreign!B18</f>
        <v>2153</v>
      </c>
      <c r="C18" s="17">
        <f>((SQRT((Intra!C18/1.645)^2+(Inter!C18/1.645)^2+(Foreign!C18/1.645)^2))*1.645)</f>
        <v>373.76730729158214</v>
      </c>
      <c r="D18" s="18">
        <f t="shared" si="1"/>
        <v>0.28478835978835981</v>
      </c>
      <c r="E18" s="16">
        <f>Intra!E18+Inter!E18+Foreign!E18</f>
        <v>1427</v>
      </c>
      <c r="F18" s="17">
        <f>((SQRT((Intra!F18/1.645)^2+(Inter!F18/1.645)^2+(Foreign!F18/1.645)^2))*1.645)</f>
        <v>247.43888134244384</v>
      </c>
      <c r="G18" s="18">
        <f t="shared" si="2"/>
        <v>0.27248424670612947</v>
      </c>
      <c r="H18" s="16">
        <f>Intra!H18+Inter!H18+Foreign!H18</f>
        <v>726</v>
      </c>
      <c r="I18" s="22">
        <f>((SQRT((Intra!I18/1.645)^2+(Inter!I18/1.645)^2+(Foreign!I18/1.645)^2))*1.645)</f>
        <v>448.24993028443407</v>
      </c>
    </row>
    <row r="19" spans="1:9" x14ac:dyDescent="0.3">
      <c r="A19" s="20" t="s">
        <v>20</v>
      </c>
      <c r="B19" s="16">
        <f>Intra!B19+Inter!B19+Foreign!B19</f>
        <v>829</v>
      </c>
      <c r="C19" s="17">
        <f>((SQRT((Intra!C19/1.645)^2+(Inter!C19/1.645)^2+(Foreign!C19/1.645)^2))*1.645)</f>
        <v>213.94391788503825</v>
      </c>
      <c r="D19" s="18">
        <f t="shared" si="1"/>
        <v>0.10965608465608466</v>
      </c>
      <c r="E19" s="16">
        <f>Intra!E19+Inter!E19+Foreign!E19</f>
        <v>374</v>
      </c>
      <c r="F19" s="17">
        <f>((SQRT((Intra!F19/1.645)^2+(Inter!F19/1.645)^2+(Foreign!F19/1.645)^2))*1.645)</f>
        <v>128.59237924542808</v>
      </c>
      <c r="G19" s="18">
        <f t="shared" si="2"/>
        <v>7.1414932213099108E-2</v>
      </c>
      <c r="H19" s="16">
        <f>Intra!H19+Inter!H19+Foreign!H19</f>
        <v>455</v>
      </c>
      <c r="I19" s="22">
        <f>((SQRT((Intra!I19/1.645)^2+(Inter!I19/1.645)^2+(Foreign!I19/1.645)^2))*1.645)</f>
        <v>249.61570463414355</v>
      </c>
    </row>
    <row r="20" spans="1:9" x14ac:dyDescent="0.3">
      <c r="A20" s="20" t="s">
        <v>21</v>
      </c>
      <c r="B20" s="16">
        <f>Intra!B20+Inter!B20+Foreign!B20</f>
        <v>931</v>
      </c>
      <c r="C20" s="17">
        <f>((SQRT((Intra!C20/1.645)^2+(Inter!C20/1.645)^2+(Foreign!C20/1.645)^2))*1.645)</f>
        <v>244.40949245068205</v>
      </c>
      <c r="D20" s="18">
        <f t="shared" si="1"/>
        <v>0.12314814814814815</v>
      </c>
      <c r="E20" s="16">
        <f>Intra!E20+Inter!E20+Foreign!E20</f>
        <v>648</v>
      </c>
      <c r="F20" s="17">
        <f>((SQRT((Intra!F20/1.645)^2+(Inter!F20/1.645)^2+(Foreign!F20/1.645)^2))*1.645)</f>
        <v>232.4951612399708</v>
      </c>
      <c r="G20" s="18">
        <f t="shared" si="2"/>
        <v>0.12373496276494177</v>
      </c>
      <c r="H20" s="16">
        <f>Intra!H20+Inter!H20+Foreign!H20</f>
        <v>283</v>
      </c>
      <c r="I20" s="22">
        <f>((SQRT((Intra!I20/1.645)^2+(Inter!I20/1.645)^2+(Foreign!I20/1.645)^2))*1.645)</f>
        <v>337.32773381386829</v>
      </c>
    </row>
    <row r="21" spans="1:9" x14ac:dyDescent="0.3">
      <c r="A21" s="20" t="s">
        <v>30</v>
      </c>
      <c r="B21" s="16">
        <f>Intra!B21+Inter!B21+Foreign!B21</f>
        <v>13</v>
      </c>
      <c r="C21" s="17">
        <f>((SQRT((Intra!C21/1.645)^2+(Inter!C21/1.645)^2+(Foreign!C21/1.645)^2))*1.645)</f>
        <v>19.646882704388499</v>
      </c>
      <c r="D21" s="18">
        <f t="shared" si="1"/>
        <v>1.7195767195767196E-3</v>
      </c>
      <c r="E21" s="16">
        <f>Intra!E21+Inter!E21+Foreign!E21</f>
        <v>35</v>
      </c>
      <c r="F21" s="17">
        <f>((SQRT((Intra!F21/1.645)^2+(Inter!F21/1.645)^2+(Foreign!F21/1.645)^2))*1.645)</f>
        <v>36.891733491393438</v>
      </c>
      <c r="G21" s="18">
        <f t="shared" si="2"/>
        <v>6.6832155814397559E-3</v>
      </c>
      <c r="H21" s="16">
        <f>Intra!H21+Inter!H21+Foreign!H21</f>
        <v>-22</v>
      </c>
      <c r="I21" s="22">
        <f>((SQRT((Intra!I21/1.645)^2+(Inter!I21/1.645)^2+(Foreign!I21/1.645)^2))*1.645)</f>
        <v>41.797129088012738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9457</v>
      </c>
      <c r="C24" s="17">
        <f>((SQRT((Intra!C24/1.645)^2+(Inter!C24/1.645)^2+(Foreign!C24/1.645)^2))*1.645)</f>
        <v>775.53981200193709</v>
      </c>
      <c r="D24" s="18">
        <f>B24/B$24</f>
        <v>1</v>
      </c>
      <c r="E24" s="16">
        <f>Intra!E24+Inter!E24+Foreign!E24</f>
        <v>6268</v>
      </c>
      <c r="F24" s="17">
        <f>((SQRT((Intra!F24/1.645)^2+(Inter!F24/1.645)^2+(Foreign!F24/1.645)^2))*1.645)</f>
        <v>603.28020023866191</v>
      </c>
      <c r="G24" s="18">
        <f>E24/E$24</f>
        <v>1</v>
      </c>
      <c r="H24" s="16">
        <f>Intra!H24+Inter!H24+Foreign!H24</f>
        <v>3189</v>
      </c>
      <c r="I24" s="22">
        <f>((SQRT((Intra!I24/1.645)^2+(Inter!I24/1.645)^2+(Foreign!I24/1.645)^2))*1.645)</f>
        <v>982.55228868493305</v>
      </c>
    </row>
    <row r="25" spans="1:9" ht="28.8" x14ac:dyDescent="0.3">
      <c r="A25" s="19" t="s">
        <v>25</v>
      </c>
      <c r="B25" s="16">
        <f>Intra!B25+Inter!B25+Foreign!B25</f>
        <v>3948</v>
      </c>
      <c r="C25" s="17">
        <f>((SQRT((Intra!C25/1.645)^2+(Inter!C25/1.645)^2+(Foreign!C25/1.645)^2))*1.645)</f>
        <v>536.4373215949837</v>
      </c>
      <c r="D25" s="18">
        <f t="shared" ref="D25:D30" si="3">B25/B$24</f>
        <v>0.41746854182087345</v>
      </c>
      <c r="E25" s="16">
        <f>Intra!E25+Inter!E25+Foreign!E25</f>
        <v>2792</v>
      </c>
      <c r="F25" s="17">
        <f>((SQRT((Intra!F25/1.645)^2+(Inter!F25/1.645)^2+(Foreign!F25/1.645)^2))*1.645)</f>
        <v>451.1330180778171</v>
      </c>
      <c r="G25" s="18">
        <f t="shared" ref="G25:G30" si="4">E25/E$24</f>
        <v>0.44543714103382259</v>
      </c>
      <c r="H25" s="16">
        <f>Intra!H25+Inter!H25+Foreign!H25</f>
        <v>1156</v>
      </c>
      <c r="I25" s="22">
        <f>((SQRT((Intra!I25/1.645)^2+(Inter!I25/1.645)^2+(Foreign!I25/1.645)^2))*1.645)</f>
        <v>700.91796952282516</v>
      </c>
    </row>
    <row r="26" spans="1:9" ht="28.8" x14ac:dyDescent="0.3">
      <c r="A26" s="19" t="s">
        <v>26</v>
      </c>
      <c r="B26" s="16">
        <f>Intra!B26+Inter!B26+Foreign!B26</f>
        <v>687</v>
      </c>
      <c r="C26" s="17">
        <f>((SQRT((Intra!C26/1.645)^2+(Inter!C26/1.645)^2+(Foreign!C26/1.645)^2))*1.645)</f>
        <v>231.62469643800941</v>
      </c>
      <c r="D26" s="18">
        <f t="shared" si="3"/>
        <v>7.264460188220366E-2</v>
      </c>
      <c r="E26" s="16">
        <f>Intra!E26+Inter!E26+Foreign!E26</f>
        <v>611</v>
      </c>
      <c r="F26" s="17">
        <f>((SQRT((Intra!F26/1.645)^2+(Inter!F26/1.645)^2+(Foreign!F26/1.645)^2))*1.645)</f>
        <v>174.08905766876907</v>
      </c>
      <c r="G26" s="18">
        <f t="shared" si="4"/>
        <v>9.7479259731971926E-2</v>
      </c>
      <c r="H26" s="16">
        <f>Intra!H26+Inter!H26+Foreign!H26</f>
        <v>76</v>
      </c>
      <c r="I26" s="22">
        <f>((SQRT((Intra!I26/1.645)^2+(Inter!I26/1.645)^2+(Foreign!I26/1.645)^2))*1.645)</f>
        <v>289.75334338019292</v>
      </c>
    </row>
    <row r="27" spans="1:9" ht="28.8" x14ac:dyDescent="0.3">
      <c r="A27" s="19" t="s">
        <v>27</v>
      </c>
      <c r="B27" s="16">
        <f>Intra!B27+Inter!B27+Foreign!B27</f>
        <v>1229</v>
      </c>
      <c r="C27" s="17">
        <f>((SQRT((Intra!C27/1.645)^2+(Inter!C27/1.645)^2+(Foreign!C27/1.645)^2))*1.645)</f>
        <v>233.92520172054998</v>
      </c>
      <c r="D27" s="18">
        <f t="shared" si="3"/>
        <v>0.12995664587078354</v>
      </c>
      <c r="E27" s="16">
        <f>Intra!E27+Inter!E27+Foreign!E27</f>
        <v>755</v>
      </c>
      <c r="F27" s="17">
        <f>((SQRT((Intra!F27/1.645)^2+(Inter!F27/1.645)^2+(Foreign!F27/1.645)^2))*1.645)</f>
        <v>209.16022566444127</v>
      </c>
      <c r="G27" s="18">
        <f t="shared" si="4"/>
        <v>0.12045309508615189</v>
      </c>
      <c r="H27" s="16">
        <f>Intra!H27+Inter!H27+Foreign!H27</f>
        <v>474</v>
      </c>
      <c r="I27" s="22">
        <f>((SQRT((Intra!I27/1.645)^2+(Inter!I27/1.645)^2+(Foreign!I27/1.645)^2))*1.645)</f>
        <v>313.79770553654464</v>
      </c>
    </row>
    <row r="28" spans="1:9" ht="28.8" x14ac:dyDescent="0.3">
      <c r="A28" s="19" t="s">
        <v>28</v>
      </c>
      <c r="B28" s="16">
        <f>Intra!B28+Inter!B28+Foreign!B28</f>
        <v>1107</v>
      </c>
      <c r="C28" s="17">
        <f>((SQRT((Intra!C28/1.645)^2+(Inter!C28/1.645)^2+(Foreign!C28/1.645)^2))*1.645)</f>
        <v>238.03781212236009</v>
      </c>
      <c r="D28" s="18">
        <f t="shared" si="3"/>
        <v>0.11705614888442424</v>
      </c>
      <c r="E28" s="16">
        <f>Intra!E28+Inter!E28+Foreign!E28</f>
        <v>820</v>
      </c>
      <c r="F28" s="17">
        <f>((SQRT((Intra!F28/1.645)^2+(Inter!F28/1.645)^2+(Foreign!F28/1.645)^2))*1.645)</f>
        <v>177.14965424747515</v>
      </c>
      <c r="G28" s="18">
        <f t="shared" si="4"/>
        <v>0.13082322910019145</v>
      </c>
      <c r="H28" s="16">
        <f>Intra!H28+Inter!H28+Foreign!H28</f>
        <v>287</v>
      </c>
      <c r="I28" s="22">
        <f>((SQRT((Intra!I28/1.645)^2+(Inter!I28/1.645)^2+(Foreign!I28/1.645)^2))*1.645)</f>
        <v>296.72209220076621</v>
      </c>
    </row>
    <row r="29" spans="1:9" x14ac:dyDescent="0.3">
      <c r="A29" s="19" t="s">
        <v>22</v>
      </c>
      <c r="B29" s="16">
        <f>Intra!B29+Inter!B29+Foreign!B29</f>
        <v>782</v>
      </c>
      <c r="C29" s="17">
        <f>((SQRT((Intra!C29/1.645)^2+(Inter!C29/1.645)^2+(Foreign!C29/1.645)^2))*1.645)</f>
        <v>163.86274744431697</v>
      </c>
      <c r="D29" s="18">
        <f t="shared" si="3"/>
        <v>8.2690070846991648E-2</v>
      </c>
      <c r="E29" s="16">
        <f>Intra!E29+Inter!E29+Foreign!E29</f>
        <v>359</v>
      </c>
      <c r="F29" s="17">
        <f>((SQRT((Intra!F29/1.645)^2+(Inter!F29/1.645)^2+(Foreign!F29/1.645)^2))*1.645)</f>
        <v>104.44137111317525</v>
      </c>
      <c r="G29" s="18">
        <f t="shared" si="4"/>
        <v>5.7275047862156987E-2</v>
      </c>
      <c r="H29" s="16">
        <f>Intra!H29+Inter!H29+Foreign!H29</f>
        <v>423</v>
      </c>
      <c r="I29" s="22">
        <f>((SQRT((Intra!I29/1.645)^2+(Inter!I29/1.645)^2+(Foreign!I29/1.645)^2))*1.645)</f>
        <v>194.31675172254191</v>
      </c>
    </row>
    <row r="30" spans="1:9" x14ac:dyDescent="0.3">
      <c r="A30" s="24" t="s">
        <v>23</v>
      </c>
      <c r="B30" s="25">
        <f>Intra!B30+Inter!B30+Foreign!B30</f>
        <v>1704</v>
      </c>
      <c r="C30" s="26">
        <f>((SQRT((Intra!C30/1.645)^2+(Inter!C30/1.645)^2+(Foreign!C30/1.645)^2))*1.645)</f>
        <v>349.01719155365402</v>
      </c>
      <c r="D30" s="27">
        <f t="shared" si="3"/>
        <v>0.18018399069472349</v>
      </c>
      <c r="E30" s="25">
        <f>Intra!E30+Inter!E30+Foreign!E30</f>
        <v>931</v>
      </c>
      <c r="F30" s="26">
        <f>((SQRT((Intra!F30/1.645)^2+(Inter!F30/1.645)^2+(Foreign!F30/1.645)^2))*1.645)</f>
        <v>210.35683967962629</v>
      </c>
      <c r="G30" s="27">
        <f t="shared" si="4"/>
        <v>0.14853222718570516</v>
      </c>
      <c r="H30" s="25">
        <f>Intra!H30+Inter!H30+Foreign!H30</f>
        <v>773</v>
      </c>
      <c r="I30" s="28">
        <f>((SQRT((Intra!I30/1.645)^2+(Inter!I30/1.645)^2+(Foreign!I30/1.645)^2))*1.645)</f>
        <v>407.50828212442514</v>
      </c>
    </row>
    <row r="32" spans="1:9" x14ac:dyDescent="0.3">
      <c r="A32" s="7" t="s">
        <v>6</v>
      </c>
    </row>
    <row r="33" spans="1:9" ht="28.8" customHeight="1" x14ac:dyDescent="0.3">
      <c r="A33" s="46" t="s">
        <v>37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Total!A3</f>
        <v>Upper Eastern Shore Region</v>
      </c>
      <c r="B3" s="48" t="s">
        <v>9</v>
      </c>
      <c r="C3" s="48"/>
      <c r="D3" s="48"/>
      <c r="E3" s="48"/>
      <c r="F3" s="48"/>
      <c r="G3" s="48"/>
      <c r="H3" s="48"/>
      <c r="I3" s="48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36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2">
        <v>5496</v>
      </c>
      <c r="C8" s="52">
        <v>623.05296725077881</v>
      </c>
      <c r="D8" s="18">
        <f t="shared" ref="D8:D12" si="0">B8/B$8</f>
        <v>1</v>
      </c>
      <c r="E8" s="51">
        <v>4247</v>
      </c>
      <c r="F8" s="51">
        <v>539.98425902983513</v>
      </c>
      <c r="G8" s="18">
        <f t="shared" ref="G8:G12" si="1">E8/E$8</f>
        <v>1</v>
      </c>
      <c r="H8" s="34">
        <f t="shared" ref="H8:H12" si="2">B8-E8</f>
        <v>1249</v>
      </c>
      <c r="I8" s="35">
        <f>((SQRT((C8/1.645)^2+(F8/1.645)^2)))*1.645</f>
        <v>824.48650686351448</v>
      </c>
    </row>
    <row r="9" spans="1:9" x14ac:dyDescent="0.3">
      <c r="A9" s="32" t="s">
        <v>13</v>
      </c>
      <c r="B9" s="52">
        <v>3534</v>
      </c>
      <c r="C9" s="52">
        <v>538.34654266559562</v>
      </c>
      <c r="D9" s="18">
        <f t="shared" si="0"/>
        <v>0.64301310043668125</v>
      </c>
      <c r="E9" s="51">
        <v>2688</v>
      </c>
      <c r="F9" s="51">
        <v>466.9807276537224</v>
      </c>
      <c r="G9" s="18">
        <f t="shared" si="1"/>
        <v>0.63291735342594768</v>
      </c>
      <c r="H9" s="34">
        <f t="shared" si="2"/>
        <v>846</v>
      </c>
      <c r="I9" s="35">
        <f t="shared" ref="I9:I12" si="3">((SQRT((C9/1.645)^2+(F9/1.645)^2)))*1.645</f>
        <v>712.66261302245948</v>
      </c>
    </row>
    <row r="10" spans="1:9" x14ac:dyDescent="0.3">
      <c r="A10" s="32" t="s">
        <v>14</v>
      </c>
      <c r="B10" s="52">
        <v>455</v>
      </c>
      <c r="C10" s="52">
        <v>168.43990026119107</v>
      </c>
      <c r="D10" s="18">
        <f t="shared" si="0"/>
        <v>8.2787481804949048E-2</v>
      </c>
      <c r="E10" s="51">
        <v>220</v>
      </c>
      <c r="F10" s="51">
        <v>113.3093111796202</v>
      </c>
      <c r="G10" s="18">
        <f t="shared" si="1"/>
        <v>5.1801271485754648E-2</v>
      </c>
      <c r="H10" s="34">
        <f t="shared" si="2"/>
        <v>235</v>
      </c>
      <c r="I10" s="35">
        <f t="shared" si="3"/>
        <v>203.00492604860602</v>
      </c>
    </row>
    <row r="11" spans="1:9" x14ac:dyDescent="0.3">
      <c r="A11" s="32" t="s">
        <v>15</v>
      </c>
      <c r="B11" s="52">
        <v>0</v>
      </c>
      <c r="C11" s="52">
        <v>0</v>
      </c>
      <c r="D11" s="18">
        <f t="shared" si="0"/>
        <v>0</v>
      </c>
      <c r="E11" s="51">
        <v>41</v>
      </c>
      <c r="F11" s="51">
        <v>61</v>
      </c>
      <c r="G11" s="18">
        <f t="shared" si="1"/>
        <v>9.6538733223451856E-3</v>
      </c>
      <c r="H11" s="34">
        <f t="shared" si="2"/>
        <v>-41</v>
      </c>
      <c r="I11" s="35">
        <f t="shared" si="3"/>
        <v>61</v>
      </c>
    </row>
    <row r="12" spans="1:9" x14ac:dyDescent="0.3">
      <c r="A12" s="33" t="s">
        <v>16</v>
      </c>
      <c r="B12" s="52">
        <v>1507</v>
      </c>
      <c r="C12" s="52">
        <v>264.58646979768258</v>
      </c>
      <c r="D12" s="18">
        <f t="shared" si="0"/>
        <v>0.2741994177583697</v>
      </c>
      <c r="E12" s="51">
        <v>1298</v>
      </c>
      <c r="F12" s="51">
        <v>238.6461816162161</v>
      </c>
      <c r="G12" s="18">
        <f t="shared" si="1"/>
        <v>0.30562750176595244</v>
      </c>
      <c r="H12" s="34">
        <f t="shared" si="2"/>
        <v>209</v>
      </c>
      <c r="I12" s="35">
        <f t="shared" si="3"/>
        <v>356.31166133035833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8">
        <v>4760</v>
      </c>
      <c r="C15" s="58">
        <v>533.66187797143607</v>
      </c>
      <c r="D15" s="18">
        <f>B15/B$15</f>
        <v>1</v>
      </c>
      <c r="E15" s="59">
        <v>3476</v>
      </c>
      <c r="F15" s="59">
        <v>447.34550405698724</v>
      </c>
      <c r="G15" s="18">
        <f>E15/E$15</f>
        <v>1</v>
      </c>
      <c r="H15" s="16">
        <f t="shared" ref="H15:H21" si="4">B15-E15</f>
        <v>1284</v>
      </c>
      <c r="I15" s="35">
        <f t="shared" ref="I15:I21" si="5">((SQRT((C15/1.645)^2+(F15/1.645)^2)))*1.645</f>
        <v>696.35694869800784</v>
      </c>
    </row>
    <row r="16" spans="1:9" x14ac:dyDescent="0.3">
      <c r="A16" s="32" t="s">
        <v>17</v>
      </c>
      <c r="B16" s="58">
        <v>1215</v>
      </c>
      <c r="C16" s="58">
        <v>260.56093337259904</v>
      </c>
      <c r="D16" s="18">
        <f>B16/B$15</f>
        <v>0.25525210084033612</v>
      </c>
      <c r="E16" s="59">
        <v>1012</v>
      </c>
      <c r="F16" s="59">
        <v>236.00847442411893</v>
      </c>
      <c r="G16" s="18">
        <f>E16/E$15</f>
        <v>0.29113924050632911</v>
      </c>
      <c r="H16" s="16">
        <f t="shared" si="4"/>
        <v>203</v>
      </c>
      <c r="I16" s="35">
        <f t="shared" si="5"/>
        <v>351.55653883834958</v>
      </c>
    </row>
    <row r="17" spans="1:9" x14ac:dyDescent="0.3">
      <c r="A17" s="32" t="s">
        <v>18</v>
      </c>
      <c r="B17" s="58">
        <v>832</v>
      </c>
      <c r="C17" s="58">
        <v>182.60887163552596</v>
      </c>
      <c r="D17" s="18">
        <f t="shared" ref="D17:D21" si="6">B17/B$15</f>
        <v>0.17478991596638654</v>
      </c>
      <c r="E17" s="59">
        <v>842</v>
      </c>
      <c r="F17" s="59">
        <v>224.63748574091545</v>
      </c>
      <c r="G17" s="18">
        <f t="shared" ref="G17:G21" si="7">E17/E$15</f>
        <v>0.24223245109321059</v>
      </c>
      <c r="H17" s="16">
        <f t="shared" si="4"/>
        <v>-10</v>
      </c>
      <c r="I17" s="35">
        <f t="shared" si="5"/>
        <v>289.49611396355562</v>
      </c>
    </row>
    <row r="18" spans="1:9" x14ac:dyDescent="0.3">
      <c r="A18" s="32" t="s">
        <v>19</v>
      </c>
      <c r="B18" s="58">
        <v>1504</v>
      </c>
      <c r="C18" s="58">
        <v>325.98312839777458</v>
      </c>
      <c r="D18" s="18">
        <f t="shared" si="6"/>
        <v>0.31596638655462184</v>
      </c>
      <c r="E18" s="59">
        <v>863</v>
      </c>
      <c r="F18" s="59">
        <v>190.35755829490984</v>
      </c>
      <c r="G18" s="18">
        <f t="shared" si="7"/>
        <v>0.24827387802071346</v>
      </c>
      <c r="H18" s="16">
        <f t="shared" si="4"/>
        <v>641</v>
      </c>
      <c r="I18" s="35">
        <f t="shared" si="5"/>
        <v>377.49304629357079</v>
      </c>
    </row>
    <row r="19" spans="1:9" x14ac:dyDescent="0.3">
      <c r="A19" s="33" t="s">
        <v>20</v>
      </c>
      <c r="B19" s="58">
        <v>583</v>
      </c>
      <c r="C19" s="58">
        <v>181.41940359289023</v>
      </c>
      <c r="D19" s="18">
        <f t="shared" si="6"/>
        <v>0.12247899159663865</v>
      </c>
      <c r="E19" s="59">
        <v>286</v>
      </c>
      <c r="F19" s="59">
        <v>113.34460728239347</v>
      </c>
      <c r="G19" s="18">
        <f t="shared" si="7"/>
        <v>8.2278481012658222E-2</v>
      </c>
      <c r="H19" s="16">
        <f t="shared" si="4"/>
        <v>297</v>
      </c>
      <c r="I19" s="35">
        <f t="shared" si="5"/>
        <v>213.91587131393499</v>
      </c>
    </row>
    <row r="20" spans="1:9" x14ac:dyDescent="0.3">
      <c r="A20" s="33" t="s">
        <v>21</v>
      </c>
      <c r="B20" s="58">
        <v>626</v>
      </c>
      <c r="C20" s="58">
        <v>210.66323836872914</v>
      </c>
      <c r="D20" s="18">
        <f t="shared" si="6"/>
        <v>0.13151260504201681</v>
      </c>
      <c r="E20" s="59">
        <v>473</v>
      </c>
      <c r="F20" s="59">
        <v>211.8324809843854</v>
      </c>
      <c r="G20" s="18">
        <f t="shared" si="7"/>
        <v>0.13607594936708861</v>
      </c>
      <c r="H20" s="16">
        <f t="shared" si="4"/>
        <v>153</v>
      </c>
      <c r="I20" s="35">
        <f t="shared" si="5"/>
        <v>298.75073221667594</v>
      </c>
    </row>
    <row r="21" spans="1:9" x14ac:dyDescent="0.3">
      <c r="A21" s="33" t="s">
        <v>30</v>
      </c>
      <c r="B21" s="58">
        <v>0</v>
      </c>
      <c r="C21" s="58">
        <v>0</v>
      </c>
      <c r="D21" s="18">
        <f t="shared" si="6"/>
        <v>0</v>
      </c>
      <c r="E21" s="59">
        <v>0</v>
      </c>
      <c r="F21" s="59">
        <v>0</v>
      </c>
      <c r="G21" s="18">
        <f t="shared" si="7"/>
        <v>0</v>
      </c>
      <c r="H21" s="16">
        <f t="shared" si="4"/>
        <v>0</v>
      </c>
      <c r="I21" s="35">
        <f t="shared" si="5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2">
        <v>5496</v>
      </c>
      <c r="C24" s="62">
        <v>580.4756670180069</v>
      </c>
      <c r="D24" s="18">
        <f>B24/B$24</f>
        <v>1</v>
      </c>
      <c r="E24" s="63">
        <v>4247</v>
      </c>
      <c r="F24" s="63">
        <v>508.89193351830602</v>
      </c>
      <c r="G24" s="18">
        <f>E24/E$24</f>
        <v>1</v>
      </c>
      <c r="H24" s="16">
        <f t="shared" ref="H24:H30" si="8">B24-E24</f>
        <v>1249</v>
      </c>
      <c r="I24" s="35">
        <f t="shared" ref="I24:I30" si="9">((SQRT((C24/1.645)^2+(F24/1.645)^2)))*1.645</f>
        <v>771.96049121700526</v>
      </c>
    </row>
    <row r="25" spans="1:9" ht="28.8" x14ac:dyDescent="0.3">
      <c r="A25" s="32" t="s">
        <v>25</v>
      </c>
      <c r="B25" s="62">
        <v>2569</v>
      </c>
      <c r="C25" s="62">
        <v>439.25618948399574</v>
      </c>
      <c r="D25" s="18">
        <f t="shared" ref="D25:D30" si="10">B25/B$24</f>
        <v>0.46743085880640467</v>
      </c>
      <c r="E25" s="63">
        <v>1800</v>
      </c>
      <c r="F25" s="63">
        <v>373.51305198078421</v>
      </c>
      <c r="G25" s="18">
        <f t="shared" ref="G25:G30" si="11">E25/E$24</f>
        <v>0.42382858488344716</v>
      </c>
      <c r="H25" s="16">
        <f t="shared" si="8"/>
        <v>769</v>
      </c>
      <c r="I25" s="35">
        <f t="shared" si="9"/>
        <v>576.59170996468549</v>
      </c>
    </row>
    <row r="26" spans="1:9" ht="28.8" x14ac:dyDescent="0.3">
      <c r="A26" s="32" t="s">
        <v>26</v>
      </c>
      <c r="B26" s="62">
        <v>403</v>
      </c>
      <c r="C26" s="62">
        <v>145.15508947329405</v>
      </c>
      <c r="D26" s="18">
        <f t="shared" si="10"/>
        <v>7.3326055312954871E-2</v>
      </c>
      <c r="E26" s="63">
        <v>434</v>
      </c>
      <c r="F26" s="63">
        <v>148.41158984392021</v>
      </c>
      <c r="G26" s="18">
        <f t="shared" si="11"/>
        <v>0.10218978102189781</v>
      </c>
      <c r="H26" s="16">
        <f t="shared" si="8"/>
        <v>-31</v>
      </c>
      <c r="I26" s="35">
        <f t="shared" si="9"/>
        <v>207.59576103572056</v>
      </c>
    </row>
    <row r="27" spans="1:9" ht="28.8" x14ac:dyDescent="0.3">
      <c r="A27" s="32" t="s">
        <v>27</v>
      </c>
      <c r="B27" s="62">
        <v>639</v>
      </c>
      <c r="C27" s="62">
        <v>163.30646037435261</v>
      </c>
      <c r="D27" s="18">
        <f t="shared" si="10"/>
        <v>0.11626637554585152</v>
      </c>
      <c r="E27" s="63">
        <v>541</v>
      </c>
      <c r="F27" s="63">
        <v>188.80677953929515</v>
      </c>
      <c r="G27" s="18">
        <f t="shared" si="11"/>
        <v>0.1273840357899694</v>
      </c>
      <c r="H27" s="16">
        <f t="shared" si="8"/>
        <v>98</v>
      </c>
      <c r="I27" s="35">
        <f t="shared" si="9"/>
        <v>249.63373169505758</v>
      </c>
    </row>
    <row r="28" spans="1:9" ht="28.8" x14ac:dyDescent="0.3">
      <c r="A28" s="32" t="s">
        <v>28</v>
      </c>
      <c r="B28" s="62">
        <v>685</v>
      </c>
      <c r="C28" s="62">
        <v>195.65786465153911</v>
      </c>
      <c r="D28" s="18">
        <f t="shared" si="10"/>
        <v>0.12463609898107715</v>
      </c>
      <c r="E28" s="63">
        <v>486</v>
      </c>
      <c r="F28" s="63">
        <v>142.67795905464865</v>
      </c>
      <c r="G28" s="18">
        <f t="shared" si="11"/>
        <v>0.11443371791853073</v>
      </c>
      <c r="H28" s="16">
        <f t="shared" si="8"/>
        <v>199</v>
      </c>
      <c r="I28" s="35">
        <f t="shared" si="9"/>
        <v>242.15490909746183</v>
      </c>
    </row>
    <row r="29" spans="1:9" x14ac:dyDescent="0.3">
      <c r="A29" s="32" t="s">
        <v>22</v>
      </c>
      <c r="B29" s="62">
        <v>464</v>
      </c>
      <c r="C29" s="62">
        <v>124.84390253432484</v>
      </c>
      <c r="D29" s="18">
        <f t="shared" si="10"/>
        <v>8.442503639010189E-2</v>
      </c>
      <c r="E29" s="63">
        <v>300</v>
      </c>
      <c r="F29" s="63">
        <v>95.178779147454918</v>
      </c>
      <c r="G29" s="18">
        <f t="shared" si="11"/>
        <v>7.0638097480574522E-2</v>
      </c>
      <c r="H29" s="16">
        <f t="shared" si="8"/>
        <v>164</v>
      </c>
      <c r="I29" s="35">
        <f t="shared" si="9"/>
        <v>156.98726062964471</v>
      </c>
    </row>
    <row r="30" spans="1:9" x14ac:dyDescent="0.3">
      <c r="A30" s="37" t="s">
        <v>23</v>
      </c>
      <c r="B30" s="62">
        <v>736</v>
      </c>
      <c r="C30" s="62">
        <v>205.91017459076664</v>
      </c>
      <c r="D30" s="27">
        <f t="shared" si="10"/>
        <v>0.1339155749636099</v>
      </c>
      <c r="E30" s="63">
        <v>686</v>
      </c>
      <c r="F30" s="63">
        <v>179.91386828146406</v>
      </c>
      <c r="G30" s="27">
        <f t="shared" si="11"/>
        <v>0.16152578290558042</v>
      </c>
      <c r="H30" s="25">
        <f t="shared" si="8"/>
        <v>50</v>
      </c>
      <c r="I30" s="35">
        <f t="shared" si="9"/>
        <v>273.43737857140161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Upper Eastern Shore Region</v>
      </c>
      <c r="B3" s="45" t="s">
        <v>10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3">
        <v>3690</v>
      </c>
      <c r="C8" s="53">
        <v>512.73677457346469</v>
      </c>
      <c r="D8" s="18">
        <f t="shared" ref="D8" si="0">B8/B$8</f>
        <v>1</v>
      </c>
      <c r="E8" s="54">
        <v>2021</v>
      </c>
      <c r="F8" s="54">
        <v>329.49506824837306</v>
      </c>
      <c r="G8" s="18">
        <f t="shared" ref="G8" si="1">E8/E$8</f>
        <v>1</v>
      </c>
      <c r="H8" s="34">
        <f t="shared" ref="H8:H12" si="2">B8-E8</f>
        <v>1669</v>
      </c>
      <c r="I8" s="35">
        <f t="shared" ref="I8:I12" si="3">((SQRT((C8/1.645)^2+(F8/1.645)^2)))*1.645</f>
        <v>609.48010632013245</v>
      </c>
    </row>
    <row r="9" spans="1:9" x14ac:dyDescent="0.3">
      <c r="A9" s="32" t="s">
        <v>13</v>
      </c>
      <c r="B9" s="53">
        <v>2068</v>
      </c>
      <c r="C9" s="53">
        <v>372.07391738739227</v>
      </c>
      <c r="D9" s="18">
        <f>B9/B$8</f>
        <v>0.56043360433604339</v>
      </c>
      <c r="E9" s="54">
        <v>1307</v>
      </c>
      <c r="F9" s="54">
        <v>278.18519011622453</v>
      </c>
      <c r="G9" s="18">
        <f>E9/E$8</f>
        <v>0.64670954972785755</v>
      </c>
      <c r="H9" s="34">
        <f t="shared" si="2"/>
        <v>761</v>
      </c>
      <c r="I9" s="35">
        <f t="shared" si="3"/>
        <v>464.5707696358005</v>
      </c>
    </row>
    <row r="10" spans="1:9" x14ac:dyDescent="0.3">
      <c r="A10" s="32" t="s">
        <v>14</v>
      </c>
      <c r="B10" s="53">
        <v>320</v>
      </c>
      <c r="C10" s="53">
        <v>187.68590783540463</v>
      </c>
      <c r="D10" s="18">
        <f>B10/B$8</f>
        <v>8.6720867208672087E-2</v>
      </c>
      <c r="E10" s="54">
        <v>82</v>
      </c>
      <c r="F10" s="54">
        <v>61.106464469808763</v>
      </c>
      <c r="G10" s="18">
        <f>E10/E$8</f>
        <v>4.0573973280554183E-2</v>
      </c>
      <c r="H10" s="34">
        <f t="shared" si="2"/>
        <v>238</v>
      </c>
      <c r="I10" s="35">
        <f t="shared" si="3"/>
        <v>197.38287666360523</v>
      </c>
    </row>
    <row r="11" spans="1:9" x14ac:dyDescent="0.3">
      <c r="A11" s="32" t="s">
        <v>15</v>
      </c>
      <c r="B11" s="53">
        <v>14</v>
      </c>
      <c r="C11" s="53">
        <v>19.748417658131498</v>
      </c>
      <c r="D11" s="18">
        <f>B11/B$8</f>
        <v>3.7940379403794038E-3</v>
      </c>
      <c r="E11" s="54">
        <v>70</v>
      </c>
      <c r="F11" s="54">
        <v>58.146367040426533</v>
      </c>
      <c r="G11" s="18">
        <f>E11/E$8</f>
        <v>3.4636318654131616E-2</v>
      </c>
      <c r="H11" s="34">
        <f t="shared" si="2"/>
        <v>-56</v>
      </c>
      <c r="I11" s="35">
        <f t="shared" si="3"/>
        <v>61.408468471376167</v>
      </c>
    </row>
    <row r="12" spans="1:9" x14ac:dyDescent="0.3">
      <c r="A12" s="33" t="s">
        <v>16</v>
      </c>
      <c r="B12" s="53">
        <v>1288</v>
      </c>
      <c r="C12" s="53">
        <v>298.06710653810825</v>
      </c>
      <c r="D12" s="18">
        <f>B12/B$8</f>
        <v>0.34905149051490514</v>
      </c>
      <c r="E12" s="54">
        <v>562</v>
      </c>
      <c r="F12" s="54">
        <v>155.12897859523218</v>
      </c>
      <c r="G12" s="18">
        <f>E12/E$8</f>
        <v>0.2780801583374567</v>
      </c>
      <c r="H12" s="34">
        <f t="shared" si="2"/>
        <v>726</v>
      </c>
      <c r="I12" s="35">
        <f t="shared" si="3"/>
        <v>336.01934468122511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60">
        <v>2558</v>
      </c>
      <c r="C15" s="60">
        <v>389.16834403635653</v>
      </c>
      <c r="D15" s="18">
        <f>B15/B$15</f>
        <v>1</v>
      </c>
      <c r="E15" s="61">
        <v>1761</v>
      </c>
      <c r="F15" s="61">
        <v>294.60482005561278</v>
      </c>
      <c r="G15" s="18">
        <f>E15/E$15</f>
        <v>1</v>
      </c>
      <c r="H15" s="16">
        <f t="shared" ref="H15:H21" si="4">B15-E15</f>
        <v>797</v>
      </c>
      <c r="I15" s="22">
        <f t="shared" ref="I15:I21" si="5">((SQRT((C15/1.645)^2+(F15/1.645)^2)))*1.645</f>
        <v>488.10244826265722</v>
      </c>
    </row>
    <row r="16" spans="1:9" x14ac:dyDescent="0.3">
      <c r="A16" s="32" t="s">
        <v>17</v>
      </c>
      <c r="B16" s="60">
        <v>845</v>
      </c>
      <c r="C16" s="60">
        <v>215.22546317757104</v>
      </c>
      <c r="D16" s="18">
        <f>B16/B$15</f>
        <v>0.33033620015637216</v>
      </c>
      <c r="E16" s="61">
        <v>603</v>
      </c>
      <c r="F16" s="61">
        <v>192.3018460649819</v>
      </c>
      <c r="G16" s="18">
        <f>E16/E$15</f>
        <v>0.34241908006814309</v>
      </c>
      <c r="H16" s="16">
        <f t="shared" si="4"/>
        <v>242</v>
      </c>
      <c r="I16" s="22">
        <f t="shared" si="5"/>
        <v>288.62085856708273</v>
      </c>
    </row>
    <row r="17" spans="1:9" x14ac:dyDescent="0.3">
      <c r="A17" s="32" t="s">
        <v>18</v>
      </c>
      <c r="B17" s="60">
        <v>589</v>
      </c>
      <c r="C17" s="60">
        <v>217.55918734909818</v>
      </c>
      <c r="D17" s="18">
        <f t="shared" ref="D17:D21" si="6">B17/B$15</f>
        <v>0.23025801407349492</v>
      </c>
      <c r="E17" s="61">
        <v>296</v>
      </c>
      <c r="F17" s="61">
        <v>102.91258426451063</v>
      </c>
      <c r="G17" s="18">
        <f t="shared" ref="G17:G21" si="7">E17/E$15</f>
        <v>0.16808631459398068</v>
      </c>
      <c r="H17" s="16">
        <f t="shared" si="4"/>
        <v>293</v>
      </c>
      <c r="I17" s="22">
        <f t="shared" si="5"/>
        <v>240.67197593405015</v>
      </c>
    </row>
    <row r="18" spans="1:9" x14ac:dyDescent="0.3">
      <c r="A18" s="32" t="s">
        <v>19</v>
      </c>
      <c r="B18" s="60">
        <v>607</v>
      </c>
      <c r="C18" s="60">
        <v>179.74426277353052</v>
      </c>
      <c r="D18" s="18">
        <f t="shared" si="6"/>
        <v>0.23729476153244722</v>
      </c>
      <c r="E18" s="61">
        <v>564</v>
      </c>
      <c r="F18" s="61">
        <v>158.08225706890701</v>
      </c>
      <c r="G18" s="18">
        <f t="shared" si="7"/>
        <v>0.32027257240204432</v>
      </c>
      <c r="H18" s="16">
        <f t="shared" si="4"/>
        <v>43</v>
      </c>
      <c r="I18" s="22">
        <f t="shared" si="5"/>
        <v>239.37000647533097</v>
      </c>
    </row>
    <row r="19" spans="1:9" x14ac:dyDescent="0.3">
      <c r="A19" s="33" t="s">
        <v>20</v>
      </c>
      <c r="B19" s="60">
        <v>199</v>
      </c>
      <c r="C19" s="60">
        <v>98.726896031426008</v>
      </c>
      <c r="D19" s="18">
        <f t="shared" si="6"/>
        <v>7.7795152462861616E-2</v>
      </c>
      <c r="E19" s="61">
        <v>88</v>
      </c>
      <c r="F19" s="61">
        <v>60.737138556240865</v>
      </c>
      <c r="G19" s="18">
        <f t="shared" si="7"/>
        <v>4.9971607041453717E-2</v>
      </c>
      <c r="H19" s="16">
        <f t="shared" si="4"/>
        <v>111</v>
      </c>
      <c r="I19" s="22">
        <f t="shared" si="5"/>
        <v>115.91376104673681</v>
      </c>
    </row>
    <row r="20" spans="1:9" x14ac:dyDescent="0.3">
      <c r="A20" s="33" t="s">
        <v>21</v>
      </c>
      <c r="B20" s="60">
        <v>305</v>
      </c>
      <c r="C20" s="60">
        <v>123.92336341465237</v>
      </c>
      <c r="D20" s="18">
        <f t="shared" si="6"/>
        <v>0.11923377638780297</v>
      </c>
      <c r="E20" s="61">
        <v>175</v>
      </c>
      <c r="F20" s="61">
        <v>95.817534929677677</v>
      </c>
      <c r="G20" s="18">
        <f t="shared" si="7"/>
        <v>9.9375354911981822E-2</v>
      </c>
      <c r="H20" s="16">
        <f t="shared" si="4"/>
        <v>130</v>
      </c>
      <c r="I20" s="22">
        <f t="shared" si="5"/>
        <v>156.64609794054877</v>
      </c>
    </row>
    <row r="21" spans="1:9" x14ac:dyDescent="0.3">
      <c r="A21" s="33" t="s">
        <v>30</v>
      </c>
      <c r="B21" s="60">
        <v>13</v>
      </c>
      <c r="C21" s="60">
        <v>19.646882704388499</v>
      </c>
      <c r="D21" s="18">
        <f t="shared" si="6"/>
        <v>5.0820953870211105E-3</v>
      </c>
      <c r="E21" s="61">
        <v>35</v>
      </c>
      <c r="F21" s="61">
        <v>36.891733491393438</v>
      </c>
      <c r="G21" s="18">
        <f t="shared" si="7"/>
        <v>1.9875070982396367E-2</v>
      </c>
      <c r="H21" s="16">
        <f t="shared" si="4"/>
        <v>-22</v>
      </c>
      <c r="I21" s="22">
        <f t="shared" si="5"/>
        <v>41.797129088012738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4">
        <v>3690</v>
      </c>
      <c r="C24" s="64">
        <v>502.76038030059613</v>
      </c>
      <c r="D24" s="18">
        <f>B24/B$24</f>
        <v>1</v>
      </c>
      <c r="E24" s="65">
        <v>2021</v>
      </c>
      <c r="F24" s="65">
        <v>324</v>
      </c>
      <c r="G24" s="18">
        <f>E24/E$24</f>
        <v>1</v>
      </c>
      <c r="H24" s="16">
        <f>B24-E24</f>
        <v>1669</v>
      </c>
      <c r="I24" s="22">
        <f t="shared" ref="I24:I30" si="8">((SQRT((C24/1.645)^2+(F24/1.645)^2)))*1.645</f>
        <v>598.11704540165044</v>
      </c>
    </row>
    <row r="25" spans="1:9" ht="28.8" x14ac:dyDescent="0.3">
      <c r="A25" s="32" t="s">
        <v>25</v>
      </c>
      <c r="B25" s="64">
        <v>1270</v>
      </c>
      <c r="C25" s="64">
        <v>298.11910371527682</v>
      </c>
      <c r="D25" s="18">
        <f t="shared" ref="D25:D30" si="9">B25/B$24</f>
        <v>0.34417344173441733</v>
      </c>
      <c r="E25" s="65">
        <v>992</v>
      </c>
      <c r="F25" s="65">
        <v>253</v>
      </c>
      <c r="G25" s="18">
        <f t="shared" ref="G25:G30" si="10">E25/E$24</f>
        <v>0.49084611578426524</v>
      </c>
      <c r="H25" s="16">
        <f t="shared" ref="H25:H30" si="11">B25-E25</f>
        <v>278</v>
      </c>
      <c r="I25" s="22">
        <f t="shared" si="8"/>
        <v>391.0038362983156</v>
      </c>
    </row>
    <row r="26" spans="1:9" ht="28.8" x14ac:dyDescent="0.3">
      <c r="A26" s="32" t="s">
        <v>26</v>
      </c>
      <c r="B26" s="64">
        <v>284</v>
      </c>
      <c r="C26" s="64">
        <v>180.49930747789588</v>
      </c>
      <c r="D26" s="18">
        <f t="shared" si="9"/>
        <v>7.6964769647696482E-2</v>
      </c>
      <c r="E26" s="65">
        <v>177</v>
      </c>
      <c r="F26" s="65">
        <v>91</v>
      </c>
      <c r="G26" s="18">
        <f t="shared" si="10"/>
        <v>8.7580405739732803E-2</v>
      </c>
      <c r="H26" s="16">
        <f t="shared" si="11"/>
        <v>107</v>
      </c>
      <c r="I26" s="22">
        <f t="shared" si="8"/>
        <v>202.1410398706804</v>
      </c>
    </row>
    <row r="27" spans="1:9" ht="28.8" x14ac:dyDescent="0.3">
      <c r="A27" s="32" t="s">
        <v>27</v>
      </c>
      <c r="B27" s="64">
        <v>552</v>
      </c>
      <c r="C27" s="64">
        <v>163.01840386901108</v>
      </c>
      <c r="D27" s="18">
        <f t="shared" si="9"/>
        <v>0.14959349593495935</v>
      </c>
      <c r="E27" s="65">
        <v>214</v>
      </c>
      <c r="F27" s="65">
        <v>90</v>
      </c>
      <c r="G27" s="18">
        <f t="shared" si="10"/>
        <v>0.10588817417120237</v>
      </c>
      <c r="H27" s="16">
        <f t="shared" si="11"/>
        <v>338</v>
      </c>
      <c r="I27" s="22">
        <f t="shared" si="8"/>
        <v>186.21224449536072</v>
      </c>
    </row>
    <row r="28" spans="1:9" ht="28.8" x14ac:dyDescent="0.3">
      <c r="A28" s="32" t="s">
        <v>28</v>
      </c>
      <c r="B28" s="64">
        <v>372</v>
      </c>
      <c r="C28" s="64">
        <v>127.4441053952673</v>
      </c>
      <c r="D28" s="18">
        <f t="shared" si="9"/>
        <v>0.1008130081300813</v>
      </c>
      <c r="E28" s="65">
        <v>334</v>
      </c>
      <c r="F28" s="65">
        <v>105</v>
      </c>
      <c r="G28" s="18">
        <f t="shared" si="10"/>
        <v>0.165264720435428</v>
      </c>
      <c r="H28" s="16">
        <f t="shared" si="11"/>
        <v>38</v>
      </c>
      <c r="I28" s="22">
        <f t="shared" si="8"/>
        <v>165.12722367919835</v>
      </c>
    </row>
    <row r="29" spans="1:9" x14ac:dyDescent="0.3">
      <c r="A29" s="32" t="s">
        <v>22</v>
      </c>
      <c r="B29" s="64">
        <v>273</v>
      </c>
      <c r="C29" s="64">
        <v>99.614256007862664</v>
      </c>
      <c r="D29" s="18">
        <f t="shared" si="9"/>
        <v>7.398373983739838E-2</v>
      </c>
      <c r="E29" s="65">
        <v>59</v>
      </c>
      <c r="F29" s="65">
        <v>43</v>
      </c>
      <c r="G29" s="18">
        <f t="shared" si="10"/>
        <v>2.9193468579910935E-2</v>
      </c>
      <c r="H29" s="16">
        <f t="shared" si="11"/>
        <v>214</v>
      </c>
      <c r="I29" s="22">
        <f t="shared" si="8"/>
        <v>108.49884792015075</v>
      </c>
    </row>
    <row r="30" spans="1:9" x14ac:dyDescent="0.3">
      <c r="A30" s="37" t="s">
        <v>23</v>
      </c>
      <c r="B30" s="64">
        <v>939</v>
      </c>
      <c r="C30" s="64">
        <v>280.30875833623185</v>
      </c>
      <c r="D30" s="18">
        <f t="shared" si="9"/>
        <v>0.25447154471544714</v>
      </c>
      <c r="E30" s="65">
        <v>245</v>
      </c>
      <c r="F30" s="65">
        <v>109</v>
      </c>
      <c r="G30" s="27">
        <f t="shared" si="10"/>
        <v>0.12122711528946066</v>
      </c>
      <c r="H30" s="25">
        <f t="shared" si="11"/>
        <v>694</v>
      </c>
      <c r="I30" s="28">
        <f t="shared" si="8"/>
        <v>300.75571482517176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5.6" x14ac:dyDescent="0.3">
      <c r="A3" s="2" t="str">
        <f>Intra!A3</f>
        <v>Upper Eastern Shore Region</v>
      </c>
      <c r="B3" s="45" t="s">
        <v>7</v>
      </c>
      <c r="C3" s="45"/>
      <c r="D3" s="45"/>
      <c r="E3" s="45"/>
      <c r="F3" s="45"/>
      <c r="G3" s="45"/>
      <c r="H3" s="45"/>
      <c r="I3" s="4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2" t="s">
        <v>0</v>
      </c>
      <c r="C5" s="43"/>
      <c r="D5" s="44"/>
      <c r="E5" s="42" t="s">
        <v>29</v>
      </c>
      <c r="F5" s="43"/>
      <c r="G5" s="44"/>
      <c r="H5" s="42" t="s">
        <v>1</v>
      </c>
      <c r="I5" s="44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5">
        <v>271</v>
      </c>
      <c r="C8" s="55">
        <v>110.95043938624127</v>
      </c>
      <c r="D8" s="18">
        <f>B8/B$8</f>
        <v>1</v>
      </c>
      <c r="E8" s="41">
        <v>0</v>
      </c>
      <c r="F8" s="41">
        <v>0</v>
      </c>
      <c r="G8" s="18">
        <v>0</v>
      </c>
      <c r="H8" s="49">
        <f t="shared" ref="H8:H12" si="0">B8-E8</f>
        <v>271</v>
      </c>
      <c r="I8" s="50">
        <f t="shared" ref="I8:I12" si="1">((SQRT((C8/1.645)^2+(F8/1.645)^2)))*1.645</f>
        <v>110.95043938624127</v>
      </c>
    </row>
    <row r="9" spans="1:9" x14ac:dyDescent="0.3">
      <c r="A9" s="32" t="s">
        <v>13</v>
      </c>
      <c r="B9" s="55">
        <v>134</v>
      </c>
      <c r="C9" s="55">
        <v>77.213988369983838</v>
      </c>
      <c r="D9" s="18">
        <f>B9/B$8</f>
        <v>0.49446494464944651</v>
      </c>
      <c r="E9" s="41">
        <v>0</v>
      </c>
      <c r="F9" s="41">
        <v>0</v>
      </c>
      <c r="G9" s="18">
        <v>0</v>
      </c>
      <c r="H9" s="49">
        <f t="shared" si="0"/>
        <v>134</v>
      </c>
      <c r="I9" s="50">
        <f t="shared" si="1"/>
        <v>77.213988369983838</v>
      </c>
    </row>
    <row r="10" spans="1:9" x14ac:dyDescent="0.3">
      <c r="A10" s="32" t="s">
        <v>14</v>
      </c>
      <c r="B10" s="55">
        <v>23</v>
      </c>
      <c r="C10" s="55">
        <v>27</v>
      </c>
      <c r="D10" s="18">
        <f>B10/B$8</f>
        <v>8.4870848708487087E-2</v>
      </c>
      <c r="E10" s="41">
        <v>0</v>
      </c>
      <c r="F10" s="41">
        <v>0</v>
      </c>
      <c r="G10" s="18">
        <v>0</v>
      </c>
      <c r="H10" s="49">
        <f t="shared" si="0"/>
        <v>23</v>
      </c>
      <c r="I10" s="50">
        <f>((SQRT((C10/1.645)^2+(F10/1.645)^2)))*1.645</f>
        <v>27</v>
      </c>
    </row>
    <row r="11" spans="1:9" x14ac:dyDescent="0.3">
      <c r="A11" s="32" t="s">
        <v>15</v>
      </c>
      <c r="B11" s="55">
        <v>38</v>
      </c>
      <c r="C11" s="55">
        <v>54</v>
      </c>
      <c r="D11" s="18">
        <f>B11/B$8</f>
        <v>0.14022140221402213</v>
      </c>
      <c r="E11" s="41">
        <v>0</v>
      </c>
      <c r="F11" s="41">
        <v>0</v>
      </c>
      <c r="G11" s="18">
        <v>0</v>
      </c>
      <c r="H11" s="49">
        <f t="shared" si="0"/>
        <v>38</v>
      </c>
      <c r="I11" s="50">
        <f>((SQRT((C11/1.645)^2+(F11/1.645)^2)))*1.645</f>
        <v>54</v>
      </c>
    </row>
    <row r="12" spans="1:9" x14ac:dyDescent="0.3">
      <c r="A12" s="33" t="s">
        <v>16</v>
      </c>
      <c r="B12" s="55">
        <v>76</v>
      </c>
      <c r="C12" s="55">
        <v>51.990383726223833</v>
      </c>
      <c r="D12" s="18">
        <f>B12/B$8</f>
        <v>0.28044280442804426</v>
      </c>
      <c r="E12" s="41">
        <v>0</v>
      </c>
      <c r="F12" s="41">
        <v>0</v>
      </c>
      <c r="G12" s="18">
        <v>0</v>
      </c>
      <c r="H12" s="49">
        <f t="shared" si="0"/>
        <v>76</v>
      </c>
      <c r="I12" s="50">
        <f t="shared" si="1"/>
        <v>51.990383726223833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242</v>
      </c>
      <c r="C15" s="57">
        <v>104.48444860360799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2">B15-E15</f>
        <v>242</v>
      </c>
      <c r="I15" s="22">
        <f t="shared" ref="I15:I21" si="3">((SQRT((C15/1.645)^2+(F15/1.645)^2)))*1.645</f>
        <v>104.48444860360799</v>
      </c>
    </row>
    <row r="16" spans="1:9" x14ac:dyDescent="0.3">
      <c r="A16" s="32" t="s">
        <v>17</v>
      </c>
      <c r="B16" s="57">
        <v>115</v>
      </c>
      <c r="C16" s="57">
        <v>74.283241717092551</v>
      </c>
      <c r="D16" s="18">
        <f t="shared" ref="D16:D21" si="4">IF(B16=0,0,B16/B$15)</f>
        <v>0.47520661157024796</v>
      </c>
      <c r="E16" s="40">
        <v>0</v>
      </c>
      <c r="F16" s="40">
        <v>0</v>
      </c>
      <c r="G16" s="18">
        <v>0</v>
      </c>
      <c r="H16" s="16">
        <f t="shared" si="2"/>
        <v>115</v>
      </c>
      <c r="I16" s="22">
        <f t="shared" si="3"/>
        <v>74.283241717092551</v>
      </c>
    </row>
    <row r="17" spans="1:9" x14ac:dyDescent="0.3">
      <c r="A17" s="32" t="s">
        <v>18</v>
      </c>
      <c r="B17" s="57">
        <v>38</v>
      </c>
      <c r="C17" s="57">
        <v>34.029399054347103</v>
      </c>
      <c r="D17" s="18">
        <f t="shared" si="4"/>
        <v>0.15702479338842976</v>
      </c>
      <c r="E17" s="40">
        <v>0</v>
      </c>
      <c r="F17" s="40">
        <v>0</v>
      </c>
      <c r="G17" s="18">
        <v>0</v>
      </c>
      <c r="H17" s="16">
        <f t="shared" si="2"/>
        <v>38</v>
      </c>
      <c r="I17" s="22">
        <f t="shared" si="3"/>
        <v>34.029399054347103</v>
      </c>
    </row>
    <row r="18" spans="1:9" x14ac:dyDescent="0.3">
      <c r="A18" s="32" t="s">
        <v>19</v>
      </c>
      <c r="B18" s="57">
        <v>42</v>
      </c>
      <c r="C18" s="57">
        <v>33.600595232822883</v>
      </c>
      <c r="D18" s="18">
        <f t="shared" si="4"/>
        <v>0.17355371900826447</v>
      </c>
      <c r="E18" s="40">
        <v>0</v>
      </c>
      <c r="F18" s="40">
        <v>0</v>
      </c>
      <c r="G18" s="18">
        <v>0</v>
      </c>
      <c r="H18" s="16">
        <f t="shared" si="2"/>
        <v>42</v>
      </c>
      <c r="I18" s="22">
        <f t="shared" si="3"/>
        <v>33.600595232822883</v>
      </c>
    </row>
    <row r="19" spans="1:9" x14ac:dyDescent="0.3">
      <c r="A19" s="33" t="s">
        <v>20</v>
      </c>
      <c r="B19" s="57">
        <v>47</v>
      </c>
      <c r="C19" s="57">
        <v>55.785302723925412</v>
      </c>
      <c r="D19" s="18">
        <f t="shared" si="4"/>
        <v>0.19421487603305784</v>
      </c>
      <c r="E19" s="40">
        <v>0</v>
      </c>
      <c r="F19" s="40">
        <v>0</v>
      </c>
      <c r="G19" s="18">
        <v>0</v>
      </c>
      <c r="H19" s="16">
        <f t="shared" si="2"/>
        <v>47</v>
      </c>
      <c r="I19" s="22">
        <f t="shared" si="3"/>
        <v>55.785302723925412</v>
      </c>
    </row>
    <row r="20" spans="1:9" x14ac:dyDescent="0.3">
      <c r="A20" s="33" t="s">
        <v>21</v>
      </c>
      <c r="B20" s="57">
        <v>0</v>
      </c>
      <c r="C20" s="57">
        <v>0</v>
      </c>
      <c r="D20" s="18">
        <f t="shared" si="4"/>
        <v>0</v>
      </c>
      <c r="E20" s="40">
        <v>0</v>
      </c>
      <c r="F20" s="40">
        <v>0</v>
      </c>
      <c r="G20" s="18">
        <v>0</v>
      </c>
      <c r="H20" s="16">
        <f t="shared" si="2"/>
        <v>0</v>
      </c>
      <c r="I20" s="22">
        <f t="shared" si="3"/>
        <v>0</v>
      </c>
    </row>
    <row r="21" spans="1:9" x14ac:dyDescent="0.3">
      <c r="A21" s="33" t="s">
        <v>30</v>
      </c>
      <c r="B21" s="57">
        <v>0</v>
      </c>
      <c r="C21" s="57">
        <v>0</v>
      </c>
      <c r="D21" s="18">
        <f t="shared" si="4"/>
        <v>0</v>
      </c>
      <c r="E21" s="40">
        <v>0</v>
      </c>
      <c r="F21" s="40">
        <v>0</v>
      </c>
      <c r="G21" s="18">
        <v>0</v>
      </c>
      <c r="H21" s="16">
        <f t="shared" si="2"/>
        <v>0</v>
      </c>
      <c r="I21" s="22">
        <f t="shared" si="3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6">
        <v>271</v>
      </c>
      <c r="C24" s="56">
        <v>108.36050941187015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5">B24-E24</f>
        <v>271</v>
      </c>
      <c r="I24" s="22">
        <f t="shared" ref="I24:I30" si="6">((SQRT((C24/1.645)^2+(F24/1.645)^2)))*1.645</f>
        <v>108.36050941187015</v>
      </c>
    </row>
    <row r="25" spans="1:9" ht="28.8" x14ac:dyDescent="0.3">
      <c r="A25" s="32" t="s">
        <v>25</v>
      </c>
      <c r="B25" s="56">
        <v>109</v>
      </c>
      <c r="C25" s="56">
        <v>77.097341069585511</v>
      </c>
      <c r="D25" s="18">
        <f t="shared" ref="D25:D30" si="7">IF(B25=0,0,B25/B$24)</f>
        <v>0.40221402214022139</v>
      </c>
      <c r="E25" s="40">
        <v>0</v>
      </c>
      <c r="F25" s="40">
        <v>0</v>
      </c>
      <c r="G25" s="18">
        <v>0</v>
      </c>
      <c r="H25" s="16">
        <f t="shared" si="5"/>
        <v>109</v>
      </c>
      <c r="I25" s="22">
        <f t="shared" si="6"/>
        <v>77.097341069585511</v>
      </c>
    </row>
    <row r="26" spans="1:9" ht="28.8" x14ac:dyDescent="0.3">
      <c r="A26" s="32" t="s">
        <v>26</v>
      </c>
      <c r="B26" s="56">
        <v>0</v>
      </c>
      <c r="C26" s="56">
        <v>0</v>
      </c>
      <c r="D26" s="18">
        <f t="shared" si="7"/>
        <v>0</v>
      </c>
      <c r="E26" s="40">
        <v>0</v>
      </c>
      <c r="F26" s="40">
        <v>0</v>
      </c>
      <c r="G26" s="18">
        <v>0</v>
      </c>
      <c r="H26" s="16">
        <f t="shared" si="5"/>
        <v>0</v>
      </c>
      <c r="I26" s="22">
        <f t="shared" si="6"/>
        <v>0</v>
      </c>
    </row>
    <row r="27" spans="1:9" ht="28.8" x14ac:dyDescent="0.3">
      <c r="A27" s="32" t="s">
        <v>27</v>
      </c>
      <c r="B27" s="56">
        <v>38</v>
      </c>
      <c r="C27" s="56">
        <v>38.43175770115127</v>
      </c>
      <c r="D27" s="18">
        <f t="shared" si="7"/>
        <v>0.14022140221402213</v>
      </c>
      <c r="E27" s="40">
        <v>0</v>
      </c>
      <c r="F27" s="40">
        <v>0</v>
      </c>
      <c r="G27" s="18">
        <v>0</v>
      </c>
      <c r="H27" s="16">
        <f t="shared" si="5"/>
        <v>38</v>
      </c>
      <c r="I27" s="22">
        <f t="shared" si="6"/>
        <v>38.43175770115127</v>
      </c>
    </row>
    <row r="28" spans="1:9" ht="28.8" x14ac:dyDescent="0.3">
      <c r="A28" s="32" t="s">
        <v>28</v>
      </c>
      <c r="B28" s="56">
        <v>50</v>
      </c>
      <c r="C28" s="56">
        <v>46.238512086787566</v>
      </c>
      <c r="D28" s="18">
        <f t="shared" si="7"/>
        <v>0.18450184501845018</v>
      </c>
      <c r="E28" s="40">
        <v>0</v>
      </c>
      <c r="F28" s="40">
        <v>0</v>
      </c>
      <c r="G28" s="18">
        <v>0</v>
      </c>
      <c r="H28" s="16">
        <f t="shared" si="5"/>
        <v>50</v>
      </c>
      <c r="I28" s="22">
        <f t="shared" si="6"/>
        <v>46.238512086787566</v>
      </c>
    </row>
    <row r="29" spans="1:9" x14ac:dyDescent="0.3">
      <c r="A29" s="32" t="s">
        <v>22</v>
      </c>
      <c r="B29" s="56">
        <v>45</v>
      </c>
      <c r="C29" s="56">
        <v>36.633318168028403</v>
      </c>
      <c r="D29" s="18">
        <f t="shared" si="7"/>
        <v>0.16605166051660517</v>
      </c>
      <c r="E29" s="40">
        <v>0</v>
      </c>
      <c r="F29" s="40">
        <v>0</v>
      </c>
      <c r="G29" s="18">
        <v>0</v>
      </c>
      <c r="H29" s="16">
        <f t="shared" si="5"/>
        <v>45</v>
      </c>
      <c r="I29" s="22">
        <f t="shared" si="6"/>
        <v>36.633318168028403</v>
      </c>
    </row>
    <row r="30" spans="1:9" x14ac:dyDescent="0.3">
      <c r="A30" s="37" t="s">
        <v>23</v>
      </c>
      <c r="B30" s="56">
        <v>29</v>
      </c>
      <c r="C30" s="56">
        <v>28.999999999999996</v>
      </c>
      <c r="D30" s="18">
        <f t="shared" si="7"/>
        <v>0.1070110701107011</v>
      </c>
      <c r="E30" s="40">
        <v>0</v>
      </c>
      <c r="F30" s="40">
        <v>0</v>
      </c>
      <c r="G30" s="27">
        <v>0</v>
      </c>
      <c r="H30" s="25">
        <f t="shared" si="5"/>
        <v>29</v>
      </c>
      <c r="I30" s="28">
        <f t="shared" si="6"/>
        <v>28.999999999999996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6" t="s">
        <v>38</v>
      </c>
      <c r="B33" s="46"/>
      <c r="C33" s="46"/>
      <c r="D33" s="46"/>
      <c r="E33" s="46"/>
      <c r="F33" s="46"/>
      <c r="G33" s="46"/>
      <c r="H33" s="46"/>
      <c r="I33" s="46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C7BA0F-1DCE-4378-9DAE-5438CE04287B}"/>
</file>

<file path=customXml/itemProps2.xml><?xml version="1.0" encoding="utf-8"?>
<ds:datastoreItem xmlns:ds="http://schemas.openxmlformats.org/officeDocument/2006/customXml" ds:itemID="{889A3D16-39DF-446C-89E4-8739FA65052B}"/>
</file>

<file path=customXml/itemProps3.xml><?xml version="1.0" encoding="utf-8"?>
<ds:datastoreItem xmlns:ds="http://schemas.openxmlformats.org/officeDocument/2006/customXml" ds:itemID="{04FE62C5-BDD9-4A69-ADDE-71E733E02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2014-10-15T15:31:59Z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