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I12" i="7" l="1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B8" i="1" l="1"/>
  <c r="C8" i="1"/>
  <c r="B9" i="1"/>
  <c r="C9" i="1"/>
  <c r="B10" i="1"/>
  <c r="C10" i="1"/>
  <c r="B11" i="1"/>
  <c r="C11" i="1"/>
  <c r="B12" i="1"/>
  <c r="C12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A3" i="5"/>
  <c r="E8" i="1" l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G1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<sst xmlns="http://schemas.openxmlformats.org/spreadsheetml/2006/main" count="157" uniqueCount="41">
  <si>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</si>
  <si>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</si>
  <si>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</si>
  <si>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</si>
  <si>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</si>
  <si>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</si>
  <si>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</si>
  <si>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</si>
  <si>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</si>
  <si>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</si>
  <si>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</si>
  <si>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</si>
  <si>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</si>
  <si>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</si>
  <si>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</si>
  <si>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</si>
  <si>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</si>
  <si>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</si>
  <si>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</si>
  <si>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</si>
  <si>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</si>
  <si>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</si>
  <si>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</si>
  <si>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</si>
  <si>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</si>
  <si>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</si>
  <si>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</si>
  <si>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</si>
  <si>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</si>
  <si>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</si>
  <si>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</si>
  <si>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</si>
  <si>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</si>
  <si>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</si>
  <si>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</si>
  <si>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</si>
  <si>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</si>
  <si>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</si>
  <si>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</si>
  <si>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</si>
  <si>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Washington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</si>
</sst>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  <xf numFmtId="3" fontId="4" fillId="0" borderId="2" xfId="18" applyNumberFormat="1" applyBorder="1"/>
    <xf numFmtId="3" fontId="4" fillId="0" borderId="1" xfId="18" applyNumberFormat="1" applyBorder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45" t="s">
        <v>8</v>
      </c>
      <c r="C3" s="45"/>
      <c r="D3" s="45"/>
      <c r="E3" s="45"/>
      <c r="F3" s="45"/>
      <c r="G3" s="45"/>
      <c r="H3" s="45"/>
      <c r="I3" s="4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111707</v>
      </c>
      <c r="C8" s="17">
        <f>((SQRT((Intra!C8/1.645)^2+(Inter!C8/1.645)^2+(Foreign!C8/1.645)^2))*1.645)</f>
        <v>2876.4120010874663</v>
      </c>
      <c r="D8" s="18">
        <f t="shared" ref="D8:D12" si="0">B8/B$8</f>
        <v>1</v>
      </c>
      <c r="E8" s="16">
        <f>Intra!E8+Inter!E8+Foreign!E8</f>
        <v>81778</v>
      </c>
      <c r="F8" s="17">
        <f>((SQRT((Intra!F8/1.645)^2+(Inter!F8/1.645)^2+(Foreign!F8/1.645)^2))*1.645)</f>
        <v>2453.3362998170469</v>
      </c>
      <c r="G8" s="18">
        <f>E8/E$8</f>
        <v>1</v>
      </c>
      <c r="H8" s="16">
        <f>Intra!H8+Inter!H8+Foreign!H8</f>
        <v>29929</v>
      </c>
      <c r="I8" s="22">
        <f>((SQRT((Intra!I8/1.645)^2+(Inter!I8/1.645)^2+(Foreign!I8/1.645)^2))*1.645)</f>
        <v>3780.5561760143178</v>
      </c>
      <c r="K8" s="6"/>
    </row>
    <row r="9" spans="1:11" x14ac:dyDescent="0.3">
      <c r="A9" s="19" t="s">
        <v>13</v>
      </c>
      <c r="B9" s="16">
        <f>Intra!B9+Inter!B9+Foreign!B9</f>
        <v>70618</v>
      </c>
      <c r="C9" s="17">
        <f>((SQRT((Intra!C9/1.645)^2+(Inter!C9/1.645)^2+(Foreign!C9/1.645)^2))*1.645)</f>
        <v>2334.6061766387925</v>
      </c>
      <c r="D9" s="18">
        <f t="shared" si="0"/>
        <v>0.63217166336935016</v>
      </c>
      <c r="E9" s="16">
        <f>Intra!E9+Inter!E9+Foreign!E9</f>
        <v>48389</v>
      </c>
      <c r="F9" s="17">
        <f>((SQRT((Intra!F9/1.645)^2+(Inter!F9/1.645)^2+(Foreign!F9/1.645)^2))*1.645)</f>
        <v>1998.8123974000166</v>
      </c>
      <c r="G9" s="18">
        <f>E9/E$8</f>
        <v>0.59171170730514322</v>
      </c>
      <c r="H9" s="16">
        <f>Intra!H9+Inter!H9+Foreign!H9</f>
        <v>22229</v>
      </c>
      <c r="I9" s="22">
        <f>((SQRT((Intra!I9/1.645)^2+(Inter!I9/1.645)^2+(Foreign!I9/1.645)^2))*1.645)</f>
        <v>3073.3755058567112</v>
      </c>
      <c r="K9" s="6"/>
    </row>
    <row r="10" spans="1:11" x14ac:dyDescent="0.3">
      <c r="A10" s="19" t="s">
        <v>14</v>
      </c>
      <c r="B10" s="16">
        <f>Intra!B10+Inter!B10+Foreign!B10</f>
        <v>9498</v>
      </c>
      <c r="C10" s="17">
        <f>((SQRT((Intra!C10/1.645)^2+(Inter!C10/1.645)^2+(Foreign!C10/1.645)^2))*1.645)</f>
        <v>770.02986955052597</v>
      </c>
      <c r="D10" s="18">
        <f t="shared" si="0"/>
        <v>8.5026005532330112E-2</v>
      </c>
      <c r="E10" s="16">
        <f>Intra!E10+Inter!E10+Foreign!E10</f>
        <v>6138</v>
      </c>
      <c r="F10" s="17">
        <f>((SQRT((Intra!F10/1.645)^2+(Inter!F10/1.645)^2+(Foreign!F10/1.645)^2))*1.645)</f>
        <v>652.18938967143583</v>
      </c>
      <c r="G10" s="18">
        <f>E10/E$8</f>
        <v>7.5056861258529187E-2</v>
      </c>
      <c r="H10" s="16">
        <f>Intra!H10+Inter!H10+Foreign!H10</f>
        <v>3360</v>
      </c>
      <c r="I10" s="22">
        <f>((SQRT((Intra!I10/1.645)^2+(Inter!I10/1.645)^2+(Foreign!I10/1.645)^2))*1.645)</f>
        <v>1009.1070309932441</v>
      </c>
      <c r="K10" s="6"/>
    </row>
    <row r="11" spans="1:11" x14ac:dyDescent="0.3">
      <c r="A11" s="19" t="s">
        <v>15</v>
      </c>
      <c r="B11" s="16">
        <f>Intra!B11+Inter!B11+Foreign!B11</f>
        <v>2317</v>
      </c>
      <c r="C11" s="17">
        <f>((SQRT((Intra!C11/1.645)^2+(Inter!C11/1.645)^2+(Foreign!C11/1.645)^2))*1.645)</f>
        <v>351.88066158855622</v>
      </c>
      <c r="D11" s="18">
        <f t="shared" si="0"/>
        <v>2.0741761930765306E-2</v>
      </c>
      <c r="E11" s="16">
        <f>Intra!E11+Inter!E11+Foreign!E11</f>
        <v>1821</v>
      </c>
      <c r="F11" s="17">
        <f>((SQRT((Intra!F11/1.645)^2+(Inter!F11/1.645)^2+(Foreign!F11/1.645)^2))*1.645)</f>
        <v>326.8378803015342</v>
      </c>
      <c r="G11" s="18">
        <f>E11/E$8</f>
        <v>2.2267602533688768E-2</v>
      </c>
      <c r="H11" s="16">
        <f>Intra!H11+Inter!H11+Foreign!H11</f>
        <v>496</v>
      </c>
      <c r="I11" s="22">
        <f>((SQRT((Intra!I11/1.645)^2+(Inter!I11/1.645)^2+(Foreign!I11/1.645)^2))*1.645)</f>
        <v>480.25305829322934</v>
      </c>
      <c r="K11" s="6"/>
    </row>
    <row r="12" spans="1:11" s="1" customFormat="1" x14ac:dyDescent="0.3">
      <c r="A12" s="20" t="s">
        <v>16</v>
      </c>
      <c r="B12" s="16">
        <f>Intra!B12+Inter!B12+Foreign!B12</f>
        <v>29274</v>
      </c>
      <c r="C12" s="17">
        <f>((SQRT((Intra!C12/1.645)^2+(Inter!C12/1.645)^2+(Foreign!C12/1.645)^2))*1.645)</f>
        <v>1451.4110375768814</v>
      </c>
      <c r="D12" s="18">
        <f t="shared" si="0"/>
        <v>0.26206056916755438</v>
      </c>
      <c r="E12" s="16">
        <f>Intra!E12+Inter!E12+Foreign!E12</f>
        <v>25430</v>
      </c>
      <c r="F12" s="17">
        <f>((SQRT((Intra!F12/1.645)^2+(Inter!F12/1.645)^2+(Foreign!F12/1.645)^2))*1.645)</f>
        <v>1221.2428096001222</v>
      </c>
      <c r="G12" s="18">
        <f>E12/E$8</f>
        <v>0.31096382890263885</v>
      </c>
      <c r="H12" s="16">
        <f>Intra!H12+Inter!H12+Foreign!H12</f>
        <v>3844</v>
      </c>
      <c r="I12" s="22">
        <f>((SQRT((Intra!I12/1.645)^2+(Inter!I12/1.645)^2+(Foreign!I12/1.645)^2))*1.645)</f>
        <v>1896.8468572871138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95521</v>
      </c>
      <c r="C15" s="17">
        <f>((SQRT((Intra!C15/1.645)^2+(Inter!C15/1.645)^2+(Foreign!C15/1.645)^2))*1.645)</f>
        <v>2549.9741175157051</v>
      </c>
      <c r="D15" s="18">
        <f>B15/B$15</f>
        <v>1</v>
      </c>
      <c r="E15" s="16">
        <f>Intra!E15+Inter!E15+Foreign!E15</f>
        <v>69649</v>
      </c>
      <c r="F15" s="17">
        <f>((SQRT((Intra!F15/1.645)^2+(Inter!F15/1.645)^2+(Foreign!F15/1.645)^2))*1.645)</f>
        <v>2171.9854971891505</v>
      </c>
      <c r="G15" s="18">
        <f>E15/E$15</f>
        <v>1</v>
      </c>
      <c r="H15" s="16">
        <f>Intra!H15+Inter!H15+Foreign!H15</f>
        <v>25872</v>
      </c>
      <c r="I15" s="22">
        <f>((SQRT((Intra!I15/1.645)^2+(Inter!I15/1.645)^2+(Foreign!I15/1.645)^2))*1.645)</f>
        <v>3349.6102758380716</v>
      </c>
    </row>
    <row r="16" spans="1:11" x14ac:dyDescent="0.3">
      <c r="A16" s="19" t="s">
        <v>17</v>
      </c>
      <c r="B16" s="16">
        <f>Intra!B16+Inter!B16+Foreign!B16</f>
        <v>43020</v>
      </c>
      <c r="C16" s="17">
        <f>((SQRT((Intra!C16/1.645)^2+(Inter!C16/1.645)^2+(Foreign!C16/1.645)^2))*1.645)</f>
        <v>1714.1408926923129</v>
      </c>
      <c r="D16" s="18">
        <f>B16/B$15</f>
        <v>0.45037216947058761</v>
      </c>
      <c r="E16" s="16">
        <f>Intra!E16+Inter!E16+Foreign!E16</f>
        <v>29033</v>
      </c>
      <c r="F16" s="17">
        <f>((SQRT((Intra!F16/1.645)^2+(Inter!F16/1.645)^2+(Foreign!F16/1.645)^2))*1.645)</f>
        <v>1390.6645893241118</v>
      </c>
      <c r="G16" s="18">
        <f>E16/E$15</f>
        <v>0.41684733449152178</v>
      </c>
      <c r="H16" s="16">
        <f>Intra!H16+Inter!H16+Foreign!H16</f>
        <v>13987</v>
      </c>
      <c r="I16" s="22">
        <f>((SQRT((Intra!I16/1.645)^2+(Inter!I16/1.645)^2+(Foreign!I16/1.645)^2))*1.645)</f>
        <v>2207.3121664141663</v>
      </c>
    </row>
    <row r="17" spans="1:9" x14ac:dyDescent="0.3">
      <c r="A17" s="19" t="s">
        <v>18</v>
      </c>
      <c r="B17" s="16">
        <f>Intra!B17+Inter!B17+Foreign!B17</f>
        <v>19463</v>
      </c>
      <c r="C17" s="17">
        <f>((SQRT((Intra!C17/1.645)^2+(Inter!C17/1.645)^2+(Foreign!C17/1.645)^2))*1.645)</f>
        <v>1202.5747378021877</v>
      </c>
      <c r="D17" s="18">
        <f t="shared" ref="D17:D21" si="1">B17/B$15</f>
        <v>0.20375624208289278</v>
      </c>
      <c r="E17" s="16">
        <f>Intra!E17+Inter!E17+Foreign!E17</f>
        <v>13966</v>
      </c>
      <c r="F17" s="17">
        <f>((SQRT((Intra!F17/1.645)^2+(Inter!F17/1.645)^2+(Foreign!F17/1.645)^2))*1.645)</f>
        <v>1006.9011868103045</v>
      </c>
      <c r="G17" s="18">
        <f t="shared" ref="G17:G21" si="2">E17/E$15</f>
        <v>0.2005197490272653</v>
      </c>
      <c r="H17" s="16">
        <f>Intra!H17+Inter!H17+Foreign!H17</f>
        <v>5497</v>
      </c>
      <c r="I17" s="22">
        <f>((SQRT((Intra!I17/1.645)^2+(Inter!I17/1.645)^2+(Foreign!I17/1.645)^2))*1.645)</f>
        <v>1568.4501904746608</v>
      </c>
    </row>
    <row r="18" spans="1:9" x14ac:dyDescent="0.3">
      <c r="A18" s="19" t="s">
        <v>19</v>
      </c>
      <c r="B18" s="16">
        <f>Intra!B18+Inter!B18+Foreign!B18</f>
        <v>20885</v>
      </c>
      <c r="C18" s="17">
        <f>((SQRT((Intra!C18/1.645)^2+(Inter!C18/1.645)^2+(Foreign!C18/1.645)^2))*1.645)</f>
        <v>1130.4300066788746</v>
      </c>
      <c r="D18" s="18">
        <f t="shared" si="1"/>
        <v>0.21864302090639753</v>
      </c>
      <c r="E18" s="16">
        <f>Intra!E18+Inter!E18+Foreign!E18</f>
        <v>16588</v>
      </c>
      <c r="F18" s="17">
        <f>((SQRT((Intra!F18/1.645)^2+(Inter!F18/1.645)^2+(Foreign!F18/1.645)^2))*1.645)</f>
        <v>1027.1494535850175</v>
      </c>
      <c r="G18" s="18">
        <f t="shared" si="2"/>
        <v>0.23816565923415986</v>
      </c>
      <c r="H18" s="16">
        <f>Intra!H18+Inter!H18+Foreign!H18</f>
        <v>4297</v>
      </c>
      <c r="I18" s="22">
        <f>((SQRT((Intra!I18/1.645)^2+(Inter!I18/1.645)^2+(Foreign!I18/1.645)^2))*1.645)</f>
        <v>1527.3860022928063</v>
      </c>
    </row>
    <row r="19" spans="1:9" x14ac:dyDescent="0.3">
      <c r="A19" s="20" t="s">
        <v>20</v>
      </c>
      <c r="B19" s="16">
        <f>Intra!B19+Inter!B19+Foreign!B19</f>
        <v>6500</v>
      </c>
      <c r="C19" s="17">
        <f>((SQRT((Intra!C19/1.645)^2+(Inter!C19/1.645)^2+(Foreign!C19/1.645)^2))*1.645)</f>
        <v>672.53996163796842</v>
      </c>
      <c r="D19" s="18">
        <f t="shared" si="1"/>
        <v>6.8047863820521137E-2</v>
      </c>
      <c r="E19" s="16">
        <f>Intra!E19+Inter!E19+Foreign!E19</f>
        <v>5143</v>
      </c>
      <c r="F19" s="17">
        <f>((SQRT((Intra!F19/1.645)^2+(Inter!F19/1.645)^2+(Foreign!F19/1.645)^2))*1.645)</f>
        <v>628.68513581919524</v>
      </c>
      <c r="G19" s="18">
        <f t="shared" si="2"/>
        <v>7.3841691912303123E-2</v>
      </c>
      <c r="H19" s="16">
        <f>Intra!H19+Inter!H19+Foreign!H19</f>
        <v>1357</v>
      </c>
      <c r="I19" s="22">
        <f>((SQRT((Intra!I19/1.645)^2+(Inter!I19/1.645)^2+(Foreign!I19/1.645)^2))*1.645)</f>
        <v>920.62750339102945</v>
      </c>
    </row>
    <row r="20" spans="1:9" x14ac:dyDescent="0.3">
      <c r="A20" s="20" t="s">
        <v>21</v>
      </c>
      <c r="B20" s="16">
        <f>Intra!B20+Inter!B20+Foreign!B20</f>
        <v>4746</v>
      </c>
      <c r="C20" s="17">
        <f>((SQRT((Intra!C20/1.645)^2+(Inter!C20/1.645)^2+(Foreign!C20/1.645)^2))*1.645)</f>
        <v>586.74696420177588</v>
      </c>
      <c r="D20" s="18">
        <f t="shared" si="1"/>
        <v>4.9685409491106669E-2</v>
      </c>
      <c r="E20" s="16">
        <f>Intra!E20+Inter!E20+Foreign!E20</f>
        <v>4086</v>
      </c>
      <c r="F20" s="17">
        <f>((SQRT((Intra!F20/1.645)^2+(Inter!F20/1.645)^2+(Foreign!F20/1.645)^2))*1.645)</f>
        <v>521.2849508666061</v>
      </c>
      <c r="G20" s="18">
        <f t="shared" si="2"/>
        <v>5.8665594624474147E-2</v>
      </c>
      <c r="H20" s="16">
        <f>Intra!H20+Inter!H20+Foreign!H20</f>
        <v>660</v>
      </c>
      <c r="I20" s="22">
        <f>((SQRT((Intra!I20/1.645)^2+(Inter!I20/1.645)^2+(Foreign!I20/1.645)^2))*1.645)</f>
        <v>784.86304537798185</v>
      </c>
    </row>
    <row r="21" spans="1:9" x14ac:dyDescent="0.3">
      <c r="A21" s="20" t="s">
        <v>30</v>
      </c>
      <c r="B21" s="16">
        <f>Intra!B21+Inter!B21+Foreign!B21</f>
        <v>907</v>
      </c>
      <c r="C21" s="17">
        <f>((SQRT((Intra!C21/1.645)^2+(Inter!C21/1.645)^2+(Foreign!C21/1.645)^2))*1.645)</f>
        <v>208.44423714749226</v>
      </c>
      <c r="D21" s="18">
        <f t="shared" si="1"/>
        <v>9.4952942284942578E-3</v>
      </c>
      <c r="E21" s="16">
        <f>Intra!E21+Inter!E21+Foreign!E21</f>
        <v>833</v>
      </c>
      <c r="F21" s="17">
        <f>((SQRT((Intra!F21/1.645)^2+(Inter!F21/1.645)^2+(Foreign!F21/1.645)^2))*1.645)</f>
        <v>218.41245385737506</v>
      </c>
      <c r="G21" s="18">
        <f t="shared" si="2"/>
        <v>1.1959970710275811E-2</v>
      </c>
      <c r="H21" s="16">
        <f>Intra!H21+Inter!H21+Foreign!H21</f>
        <v>74</v>
      </c>
      <c r="I21" s="22">
        <f>((SQRT((Intra!I21/1.645)^2+(Inter!I21/1.645)^2+(Foreign!I21/1.645)^2))*1.645)</f>
        <v>301.91555110659669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111707</v>
      </c>
      <c r="C24" s="17">
        <f>((SQRT((Intra!C24/1.645)^2+(Inter!C24/1.645)^2+(Foreign!C24/1.645)^2))*1.645)</f>
        <v>2737.9939736968013</v>
      </c>
      <c r="D24" s="18">
        <f>B24/B$24</f>
        <v>1</v>
      </c>
      <c r="E24" s="16">
        <f>Intra!E24+Inter!E24+Foreign!E24</f>
        <v>81778</v>
      </c>
      <c r="F24" s="17">
        <f>((SQRT((Intra!F24/1.645)^2+(Inter!F24/1.645)^2+(Foreign!F24/1.645)^2))*1.645)</f>
        <v>2351.3774686340771</v>
      </c>
      <c r="G24" s="18">
        <f>E24/E$24</f>
        <v>1</v>
      </c>
      <c r="H24" s="16">
        <f>Intra!H24+Inter!H24+Foreign!H24</f>
        <v>29929</v>
      </c>
      <c r="I24" s="22">
        <f>((SQRT((Intra!I24/1.645)^2+(Inter!I24/1.645)^2+(Foreign!I24/1.645)^2))*1.645)</f>
        <v>3609.0978097025854</v>
      </c>
    </row>
    <row r="25" spans="1:9" ht="28.8" x14ac:dyDescent="0.3">
      <c r="A25" s="19" t="s">
        <v>25</v>
      </c>
      <c r="B25" s="16">
        <f>Intra!B25+Inter!B25+Foreign!B25</f>
        <v>46875</v>
      </c>
      <c r="C25" s="17">
        <f>((SQRT((Intra!C25/1.645)^2+(Inter!C25/1.645)^2+(Foreign!C25/1.645)^2))*1.645)</f>
        <v>1809.1495239476478</v>
      </c>
      <c r="D25" s="18">
        <f t="shared" ref="D25:D30" si="3">B25/B$24</f>
        <v>0.41962455351947503</v>
      </c>
      <c r="E25" s="16">
        <f>Intra!E25+Inter!E25+Foreign!E25</f>
        <v>34873</v>
      </c>
      <c r="F25" s="17">
        <f>((SQRT((Intra!F25/1.645)^2+(Inter!F25/1.645)^2+(Foreign!F25/1.645)^2))*1.645)</f>
        <v>1624.0782000876682</v>
      </c>
      <c r="G25" s="18">
        <f t="shared" ref="G25:G30" si="4">E25/E$24</f>
        <v>0.42643498251363449</v>
      </c>
      <c r="H25" s="16">
        <f>Intra!H25+Inter!H25+Foreign!H25</f>
        <v>12002</v>
      </c>
      <c r="I25" s="22">
        <f>((SQRT((Intra!I25/1.645)^2+(Inter!I25/1.645)^2+(Foreign!I25/1.645)^2))*1.645)</f>
        <v>2431.1832510117374</v>
      </c>
    </row>
    <row r="26" spans="1:9" ht="28.8" x14ac:dyDescent="0.3">
      <c r="A26" s="19" t="s">
        <v>26</v>
      </c>
      <c r="B26" s="16">
        <f>Intra!B26+Inter!B26+Foreign!B26</f>
        <v>5752</v>
      </c>
      <c r="C26" s="17">
        <f>((SQRT((Intra!C26/1.645)^2+(Inter!C26/1.645)^2+(Foreign!C26/1.645)^2))*1.645)</f>
        <v>576.14928620974604</v>
      </c>
      <c r="D26" s="18">
        <f t="shared" si="3"/>
        <v>5.1491849212672434E-2</v>
      </c>
      <c r="E26" s="16">
        <f>Intra!E26+Inter!E26+Foreign!E26</f>
        <v>4363</v>
      </c>
      <c r="F26" s="17">
        <f>((SQRT((Intra!F26/1.645)^2+(Inter!F26/1.645)^2+(Foreign!F26/1.645)^2))*1.645)</f>
        <v>526.45417654341009</v>
      </c>
      <c r="G26" s="18">
        <f t="shared" si="4"/>
        <v>5.3351757196311966E-2</v>
      </c>
      <c r="H26" s="16">
        <f>Intra!H26+Inter!H26+Foreign!H26</f>
        <v>1389</v>
      </c>
      <c r="I26" s="22">
        <f>((SQRT((Intra!I26/1.645)^2+(Inter!I26/1.645)^2+(Foreign!I26/1.645)^2))*1.645)</f>
        <v>780.44987026714273</v>
      </c>
    </row>
    <row r="27" spans="1:9" ht="28.8" x14ac:dyDescent="0.3">
      <c r="A27" s="19" t="s">
        <v>27</v>
      </c>
      <c r="B27" s="16">
        <f>Intra!B27+Inter!B27+Foreign!B27</f>
        <v>19830</v>
      </c>
      <c r="C27" s="17">
        <f>((SQRT((Intra!C27/1.645)^2+(Inter!C27/1.645)^2+(Foreign!C27/1.645)^2))*1.645)</f>
        <v>1141.6255953682889</v>
      </c>
      <c r="D27" s="18">
        <f t="shared" si="3"/>
        <v>0.17751797112087872</v>
      </c>
      <c r="E27" s="16">
        <f>Intra!E27+Inter!E27+Foreign!E27</f>
        <v>12764</v>
      </c>
      <c r="F27" s="17">
        <f>((SQRT((Intra!F27/1.645)^2+(Inter!F27/1.645)^2+(Foreign!F27/1.645)^2))*1.645)</f>
        <v>902.0770477071236</v>
      </c>
      <c r="G27" s="18">
        <f t="shared" si="4"/>
        <v>0.15608109760571304</v>
      </c>
      <c r="H27" s="16">
        <f>Intra!H27+Inter!H27+Foreign!H27</f>
        <v>7066</v>
      </c>
      <c r="I27" s="22">
        <f>((SQRT((Intra!I27/1.645)^2+(Inter!I27/1.645)^2+(Foreign!I27/1.645)^2))*1.645)</f>
        <v>1455.009278320932</v>
      </c>
    </row>
    <row r="28" spans="1:9" ht="28.8" x14ac:dyDescent="0.3">
      <c r="A28" s="19" t="s">
        <v>28</v>
      </c>
      <c r="B28" s="16">
        <f>Intra!B28+Inter!B28+Foreign!B28</f>
        <v>14885</v>
      </c>
      <c r="C28" s="17">
        <f>((SQRT((Intra!C28/1.645)^2+(Inter!C28/1.645)^2+(Foreign!C28/1.645)^2))*1.645)</f>
        <v>983.72404667162607</v>
      </c>
      <c r="D28" s="18">
        <f t="shared" si="3"/>
        <v>0.13325037822159758</v>
      </c>
      <c r="E28" s="16">
        <f>Intra!E28+Inter!E28+Foreign!E28</f>
        <v>12005</v>
      </c>
      <c r="F28" s="17">
        <f>((SQRT((Intra!F28/1.645)^2+(Inter!F28/1.645)^2+(Foreign!F28/1.645)^2))*1.645)</f>
        <v>848.04422054513191</v>
      </c>
      <c r="G28" s="18">
        <f t="shared" si="4"/>
        <v>0.14679987282643253</v>
      </c>
      <c r="H28" s="16">
        <f>Intra!H28+Inter!H28+Foreign!H28</f>
        <v>2880</v>
      </c>
      <c r="I28" s="22">
        <f>((SQRT((Intra!I28/1.645)^2+(Inter!I28/1.645)^2+(Foreign!I28/1.645)^2))*1.645)</f>
        <v>1298.8040652846757</v>
      </c>
    </row>
    <row r="29" spans="1:9" x14ac:dyDescent="0.3">
      <c r="A29" s="19" t="s">
        <v>22</v>
      </c>
      <c r="B29" s="16">
        <f>Intra!B29+Inter!B29+Foreign!B29</f>
        <v>8347</v>
      </c>
      <c r="C29" s="17">
        <f>((SQRT((Intra!C29/1.645)^2+(Inter!C29/1.645)^2+(Foreign!C29/1.645)^2))*1.645)</f>
        <v>711.8869292240164</v>
      </c>
      <c r="D29" s="18">
        <f t="shared" si="3"/>
        <v>7.4722264495510574E-2</v>
      </c>
      <c r="E29" s="16">
        <f>Intra!E29+Inter!E29+Foreign!E29</f>
        <v>6914</v>
      </c>
      <c r="F29" s="17">
        <f>((SQRT((Intra!F29/1.645)^2+(Inter!F29/1.645)^2+(Foreign!F29/1.645)^2))*1.645)</f>
        <v>622.03456495599983</v>
      </c>
      <c r="G29" s="18">
        <f t="shared" si="4"/>
        <v>8.4545965907701331E-2</v>
      </c>
      <c r="H29" s="16">
        <f>Intra!H29+Inter!H29+Foreign!H29</f>
        <v>1433</v>
      </c>
      <c r="I29" s="22">
        <f>((SQRT((Intra!I29/1.645)^2+(Inter!I29/1.645)^2+(Foreign!I29/1.645)^2))*1.645)</f>
        <v>945.3623643873284</v>
      </c>
    </row>
    <row r="30" spans="1:9" x14ac:dyDescent="0.3">
      <c r="A30" s="24" t="s">
        <v>23</v>
      </c>
      <c r="B30" s="25">
        <f>Intra!B30+Inter!B30+Foreign!B30</f>
        <v>16018</v>
      </c>
      <c r="C30" s="26">
        <f>((SQRT((Intra!C30/1.645)^2+(Inter!C30/1.645)^2+(Foreign!C30/1.645)^2))*1.645)</f>
        <v>1055.3842901995463</v>
      </c>
      <c r="D30" s="27">
        <f t="shared" si="3"/>
        <v>0.14339298342986562</v>
      </c>
      <c r="E30" s="25">
        <f>Intra!E30+Inter!E30+Foreign!E30</f>
        <v>10859</v>
      </c>
      <c r="F30" s="26">
        <f>((SQRT((Intra!F30/1.645)^2+(Inter!F30/1.645)^2+(Foreign!F30/1.645)^2))*1.645)</f>
        <v>833.20885737010747</v>
      </c>
      <c r="G30" s="27">
        <f t="shared" si="4"/>
        <v>0.13278632395020665</v>
      </c>
      <c r="H30" s="25">
        <f>Intra!H30+Inter!H30+Foreign!H30</f>
        <v>5159</v>
      </c>
      <c r="I30" s="28">
        <f>((SQRT((Intra!I30/1.645)^2+(Inter!I30/1.645)^2+(Foreign!I30/1.645)^2))*1.645)</f>
        <v>1344.646050081582</v>
      </c>
    </row>
    <row r="32" spans="1:9" x14ac:dyDescent="0.3">
      <c r="A32" s="7" t="s">
        <v>6</v>
      </c>
    </row>
    <row r="33" spans="1:9" ht="28.8" customHeight="1" x14ac:dyDescent="0.3">
      <c r="A33" s="46" t="s">
        <v>37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Total!A3</f>
        <v>Washington Region</v>
      </c>
      <c r="B3" s="48" t="s">
        <v>9</v>
      </c>
      <c r="C3" s="48"/>
      <c r="D3" s="48"/>
      <c r="E3" s="48"/>
      <c r="F3" s="48"/>
      <c r="G3" s="48"/>
      <c r="H3" s="48"/>
      <c r="I3" s="48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36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1">
        <v>33275</v>
      </c>
      <c r="C8" s="51">
        <v>1604.4167164424584</v>
      </c>
      <c r="D8" s="18">
        <f t="shared" ref="D8:D12" si="0">B8/B$8</f>
        <v>1</v>
      </c>
      <c r="E8" s="52">
        <v>38587</v>
      </c>
      <c r="F8" s="52">
        <v>1807.3558033768556</v>
      </c>
      <c r="G8" s="18">
        <f t="shared" ref="G8:G12" si="1">E8/E$8</f>
        <v>1</v>
      </c>
      <c r="H8" s="34">
        <f t="shared" ref="H8:H12" si="2">B8-E8</f>
        <v>-5312</v>
      </c>
      <c r="I8" s="35">
        <f>((SQRT((C8/1.645)^2+(F8/1.645)^2)))*1.645</f>
        <v>2416.7515387395533</v>
      </c>
    </row>
    <row r="9" spans="1:9" x14ac:dyDescent="0.3">
      <c r="A9" s="32" t="s">
        <v>13</v>
      </c>
      <c r="B9" s="51">
        <v>22508</v>
      </c>
      <c r="C9" s="51">
        <v>1369.2505249223022</v>
      </c>
      <c r="D9" s="18">
        <f t="shared" si="0"/>
        <v>0.67642374154770846</v>
      </c>
      <c r="E9" s="52">
        <v>24773</v>
      </c>
      <c r="F9" s="52">
        <v>1526.1002588296747</v>
      </c>
      <c r="G9" s="18">
        <f t="shared" si="1"/>
        <v>0.6420037836577086</v>
      </c>
      <c r="H9" s="34">
        <f t="shared" si="2"/>
        <v>-2265</v>
      </c>
      <c r="I9" s="35">
        <f t="shared" ref="I9:I12" si="3">((SQRT((C9/1.645)^2+(F9/1.645)^2)))*1.645</f>
        <v>2050.3241207184778</v>
      </c>
    </row>
    <row r="10" spans="1:9" x14ac:dyDescent="0.3">
      <c r="A10" s="32" t="s">
        <v>14</v>
      </c>
      <c r="B10" s="51">
        <v>2069</v>
      </c>
      <c r="C10" s="51">
        <v>356.86271870286475</v>
      </c>
      <c r="D10" s="18">
        <f t="shared" si="0"/>
        <v>6.2178812922614575E-2</v>
      </c>
      <c r="E10" s="52">
        <v>2631</v>
      </c>
      <c r="F10" s="52">
        <v>446.24544815605685</v>
      </c>
      <c r="G10" s="18">
        <f t="shared" si="1"/>
        <v>6.8183585145256173E-2</v>
      </c>
      <c r="H10" s="34">
        <f t="shared" si="2"/>
        <v>-562</v>
      </c>
      <c r="I10" s="35">
        <f t="shared" si="3"/>
        <v>571.38953438088106</v>
      </c>
    </row>
    <row r="11" spans="1:9" x14ac:dyDescent="0.3">
      <c r="A11" s="32" t="s">
        <v>15</v>
      </c>
      <c r="B11" s="51">
        <v>170</v>
      </c>
      <c r="C11" s="51">
        <v>85.871997764114013</v>
      </c>
      <c r="D11" s="18">
        <f t="shared" si="0"/>
        <v>5.108940646130729E-3</v>
      </c>
      <c r="E11" s="52">
        <v>390</v>
      </c>
      <c r="F11" s="52">
        <v>167.75875536018978</v>
      </c>
      <c r="G11" s="18">
        <f t="shared" si="1"/>
        <v>1.0107030865317335E-2</v>
      </c>
      <c r="H11" s="34">
        <f t="shared" si="2"/>
        <v>-220</v>
      </c>
      <c r="I11" s="35">
        <f t="shared" si="3"/>
        <v>188.4595447304275</v>
      </c>
    </row>
    <row r="12" spans="1:9" x14ac:dyDescent="0.3">
      <c r="A12" s="33" t="s">
        <v>16</v>
      </c>
      <c r="B12" s="51">
        <v>8528</v>
      </c>
      <c r="C12" s="51">
        <v>751.38605257217807</v>
      </c>
      <c r="D12" s="18">
        <f t="shared" si="0"/>
        <v>0.25628850488354621</v>
      </c>
      <c r="E12" s="52">
        <v>10793</v>
      </c>
      <c r="F12" s="52">
        <v>842.77814399757665</v>
      </c>
      <c r="G12" s="18">
        <f t="shared" si="1"/>
        <v>0.27970560033171793</v>
      </c>
      <c r="H12" s="34">
        <f t="shared" si="2"/>
        <v>-2265</v>
      </c>
      <c r="I12" s="35">
        <f t="shared" si="3"/>
        <v>1129.095212991358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8">
        <v>29484</v>
      </c>
      <c r="C15" s="58">
        <v>1408.8757929640212</v>
      </c>
      <c r="D15" s="18">
        <f>B15/B$15</f>
        <v>1</v>
      </c>
      <c r="E15" s="59">
        <v>33629</v>
      </c>
      <c r="F15" s="59">
        <v>1566.5487544280261</v>
      </c>
      <c r="G15" s="18">
        <f>E15/E$15</f>
        <v>1</v>
      </c>
      <c r="H15" s="16">
        <f t="shared" ref="H15:H21" si="4">B15-E15</f>
        <v>-4145</v>
      </c>
      <c r="I15" s="35">
        <f t="shared" ref="I15:I21" si="5">((SQRT((C15/1.645)^2+(F15/1.645)^2)))*1.645</f>
        <v>2106.89487160608</v>
      </c>
    </row>
    <row r="16" spans="1:9" x14ac:dyDescent="0.3">
      <c r="A16" s="32" t="s">
        <v>17</v>
      </c>
      <c r="B16" s="58">
        <v>11288</v>
      </c>
      <c r="C16" s="58">
        <v>869.15936398338363</v>
      </c>
      <c r="D16" s="18">
        <f>B16/B$15</f>
        <v>0.38285171618504954</v>
      </c>
      <c r="E16" s="59">
        <v>11998</v>
      </c>
      <c r="F16" s="59">
        <v>913.72041675777393</v>
      </c>
      <c r="G16" s="18">
        <f>E16/E$15</f>
        <v>0.35677540218263998</v>
      </c>
      <c r="H16" s="16">
        <f t="shared" si="4"/>
        <v>-710</v>
      </c>
      <c r="I16" s="35">
        <f t="shared" si="5"/>
        <v>1261.0800926190218</v>
      </c>
    </row>
    <row r="17" spans="1:9" x14ac:dyDescent="0.3">
      <c r="A17" s="32" t="s">
        <v>18</v>
      </c>
      <c r="B17" s="58">
        <v>6607</v>
      </c>
      <c r="C17" s="58">
        <v>689.18502595456903</v>
      </c>
      <c r="D17" s="18">
        <f t="shared" ref="D17:D21" si="6">B17/B$15</f>
        <v>0.22408764075430743</v>
      </c>
      <c r="E17" s="59">
        <v>7457</v>
      </c>
      <c r="F17" s="59">
        <v>761.10446063598908</v>
      </c>
      <c r="G17" s="18">
        <f t="shared" ref="G17:G21" si="7">E17/E$15</f>
        <v>0.22174313836272266</v>
      </c>
      <c r="H17" s="16">
        <f t="shared" si="4"/>
        <v>-850</v>
      </c>
      <c r="I17" s="35">
        <f t="shared" si="5"/>
        <v>1026.7696918004542</v>
      </c>
    </row>
    <row r="18" spans="1:9" x14ac:dyDescent="0.3">
      <c r="A18" s="32" t="s">
        <v>19</v>
      </c>
      <c r="B18" s="58">
        <v>6712</v>
      </c>
      <c r="C18" s="58">
        <v>629.52601217106189</v>
      </c>
      <c r="D18" s="18">
        <f t="shared" si="6"/>
        <v>0.22764889431556098</v>
      </c>
      <c r="E18" s="59">
        <v>8004</v>
      </c>
      <c r="F18" s="59">
        <v>746.85875505345723</v>
      </c>
      <c r="G18" s="18">
        <f t="shared" si="7"/>
        <v>0.23800886139938743</v>
      </c>
      <c r="H18" s="16">
        <f t="shared" si="4"/>
        <v>-1292</v>
      </c>
      <c r="I18" s="35">
        <f t="shared" si="5"/>
        <v>976.78093756993439</v>
      </c>
    </row>
    <row r="19" spans="1:9" x14ac:dyDescent="0.3">
      <c r="A19" s="33" t="s">
        <v>20</v>
      </c>
      <c r="B19" s="58">
        <v>2845</v>
      </c>
      <c r="C19" s="58">
        <v>452.34942246011548</v>
      </c>
      <c r="D19" s="18">
        <f t="shared" si="6"/>
        <v>9.6493013159679827E-2</v>
      </c>
      <c r="E19" s="59">
        <v>3330</v>
      </c>
      <c r="F19" s="59">
        <v>516.14145347956696</v>
      </c>
      <c r="G19" s="18">
        <f t="shared" si="7"/>
        <v>9.9021677718635695E-2</v>
      </c>
      <c r="H19" s="16">
        <f t="shared" si="4"/>
        <v>-485</v>
      </c>
      <c r="I19" s="35">
        <f t="shared" si="5"/>
        <v>686.31042539072655</v>
      </c>
    </row>
    <row r="20" spans="1:9" x14ac:dyDescent="0.3">
      <c r="A20" s="33" t="s">
        <v>21</v>
      </c>
      <c r="B20" s="58">
        <v>1921</v>
      </c>
      <c r="C20" s="58">
        <v>385.11946198549873</v>
      </c>
      <c r="D20" s="18">
        <f t="shared" si="6"/>
        <v>6.5153981820648493E-2</v>
      </c>
      <c r="E20" s="59">
        <v>2646</v>
      </c>
      <c r="F20" s="59">
        <v>453.46885229307645</v>
      </c>
      <c r="G20" s="18">
        <f t="shared" si="7"/>
        <v>7.868208986291593E-2</v>
      </c>
      <c r="H20" s="16">
        <f t="shared" si="4"/>
        <v>-725</v>
      </c>
      <c r="I20" s="35">
        <f t="shared" si="5"/>
        <v>594.93781187616571</v>
      </c>
    </row>
    <row r="21" spans="1:9" x14ac:dyDescent="0.3">
      <c r="A21" s="33" t="s">
        <v>30</v>
      </c>
      <c r="B21" s="58">
        <v>111</v>
      </c>
      <c r="C21" s="58">
        <v>72.642962494656018</v>
      </c>
      <c r="D21" s="18">
        <f t="shared" si="6"/>
        <v>3.7647537647537647E-3</v>
      </c>
      <c r="E21" s="59">
        <v>194</v>
      </c>
      <c r="F21" s="59">
        <v>100.37928073063684</v>
      </c>
      <c r="G21" s="18">
        <f t="shared" si="7"/>
        <v>5.7688304736982958E-3</v>
      </c>
      <c r="H21" s="16">
        <f t="shared" si="4"/>
        <v>-83</v>
      </c>
      <c r="I21" s="35">
        <f t="shared" si="5"/>
        <v>123.90722335683259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2">
        <v>33275</v>
      </c>
      <c r="C24" s="62">
        <v>1484.1256685334972</v>
      </c>
      <c r="D24" s="18">
        <f>B24/B$24</f>
        <v>1</v>
      </c>
      <c r="E24" s="63">
        <v>38587</v>
      </c>
      <c r="F24" s="63">
        <v>1693.7576568092616</v>
      </c>
      <c r="G24" s="18">
        <f>E24/E$24</f>
        <v>1</v>
      </c>
      <c r="H24" s="16">
        <f t="shared" ref="H24:H30" si="8">B24-E24</f>
        <v>-5312</v>
      </c>
      <c r="I24" s="35">
        <f t="shared" ref="I24:I30" si="9">((SQRT((C24/1.645)^2+(F24/1.645)^2)))*1.645</f>
        <v>2251.9866784685919</v>
      </c>
    </row>
    <row r="25" spans="1:9" ht="28.8" x14ac:dyDescent="0.3">
      <c r="A25" s="32" t="s">
        <v>25</v>
      </c>
      <c r="B25" s="62">
        <v>14834</v>
      </c>
      <c r="C25" s="62">
        <v>1006.0223655565517</v>
      </c>
      <c r="D25" s="18">
        <f t="shared" ref="D25:D30" si="10">B25/B$24</f>
        <v>0.44580015026296016</v>
      </c>
      <c r="E25" s="63">
        <v>17706</v>
      </c>
      <c r="F25" s="63">
        <v>1194.8347166030958</v>
      </c>
      <c r="G25" s="18">
        <f t="shared" ref="G25:G30" si="11">E25/E$24</f>
        <v>0.45885920128540703</v>
      </c>
      <c r="H25" s="16">
        <f t="shared" si="8"/>
        <v>-2872</v>
      </c>
      <c r="I25" s="35">
        <f t="shared" si="9"/>
        <v>1561.9574257962347</v>
      </c>
    </row>
    <row r="26" spans="1:9" ht="28.8" x14ac:dyDescent="0.3">
      <c r="A26" s="32" t="s">
        <v>26</v>
      </c>
      <c r="B26" s="62">
        <v>2437</v>
      </c>
      <c r="C26" s="62">
        <v>383.8202704391731</v>
      </c>
      <c r="D26" s="18">
        <f t="shared" si="10"/>
        <v>7.32381667918858E-2</v>
      </c>
      <c r="E26" s="63">
        <v>2381</v>
      </c>
      <c r="F26" s="63">
        <v>389.66395778927256</v>
      </c>
      <c r="G26" s="18">
        <f t="shared" si="11"/>
        <v>6.1704719205950193E-2</v>
      </c>
      <c r="H26" s="16">
        <f t="shared" si="8"/>
        <v>56</v>
      </c>
      <c r="I26" s="35">
        <f t="shared" si="9"/>
        <v>546.95155178498214</v>
      </c>
    </row>
    <row r="27" spans="1:9" ht="28.8" x14ac:dyDescent="0.3">
      <c r="A27" s="32" t="s">
        <v>27</v>
      </c>
      <c r="B27" s="62">
        <v>4854</v>
      </c>
      <c r="C27" s="62">
        <v>583.76450731437922</v>
      </c>
      <c r="D27" s="18">
        <f t="shared" si="10"/>
        <v>0.14587528174305034</v>
      </c>
      <c r="E27" s="63">
        <v>5262</v>
      </c>
      <c r="F27" s="63">
        <v>639.72415930618092</v>
      </c>
      <c r="G27" s="18">
        <f t="shared" si="11"/>
        <v>0.13636717029051235</v>
      </c>
      <c r="H27" s="16">
        <f t="shared" si="8"/>
        <v>-408</v>
      </c>
      <c r="I27" s="35">
        <f t="shared" si="9"/>
        <v>866.04156944109786</v>
      </c>
    </row>
    <row r="28" spans="1:9" ht="28.8" x14ac:dyDescent="0.3">
      <c r="A28" s="32" t="s">
        <v>28</v>
      </c>
      <c r="B28" s="62">
        <v>5375</v>
      </c>
      <c r="C28" s="62">
        <v>595.31756231443399</v>
      </c>
      <c r="D28" s="18">
        <f t="shared" si="10"/>
        <v>0.16153268219383921</v>
      </c>
      <c r="E28" s="63">
        <v>5358</v>
      </c>
      <c r="F28" s="63">
        <v>621.49014473280272</v>
      </c>
      <c r="G28" s="18">
        <f t="shared" si="11"/>
        <v>0.13885505481120586</v>
      </c>
      <c r="H28" s="16">
        <f t="shared" si="8"/>
        <v>17</v>
      </c>
      <c r="I28" s="35">
        <f t="shared" si="9"/>
        <v>860.61199155019926</v>
      </c>
    </row>
    <row r="29" spans="1:9" x14ac:dyDescent="0.3">
      <c r="A29" s="32" t="s">
        <v>22</v>
      </c>
      <c r="B29" s="62">
        <v>1984</v>
      </c>
      <c r="C29" s="62">
        <v>324.51348200036307</v>
      </c>
      <c r="D29" s="18">
        <f t="shared" si="10"/>
        <v>5.9624342599549213E-2</v>
      </c>
      <c r="E29" s="63">
        <v>2976</v>
      </c>
      <c r="F29" s="63">
        <v>391.96683533176628</v>
      </c>
      <c r="G29" s="18">
        <f t="shared" si="11"/>
        <v>7.7124420141498437E-2</v>
      </c>
      <c r="H29" s="16">
        <f t="shared" si="8"/>
        <v>-992</v>
      </c>
      <c r="I29" s="35">
        <f t="shared" si="9"/>
        <v>508.86835232700406</v>
      </c>
    </row>
    <row r="30" spans="1:9" x14ac:dyDescent="0.3">
      <c r="A30" s="37" t="s">
        <v>23</v>
      </c>
      <c r="B30" s="62">
        <v>3791</v>
      </c>
      <c r="C30" s="62">
        <v>492.68346836483158</v>
      </c>
      <c r="D30" s="27">
        <f t="shared" si="10"/>
        <v>0.11392937640871525</v>
      </c>
      <c r="E30" s="63">
        <v>4904</v>
      </c>
      <c r="F30" s="63">
        <v>583.27694965599312</v>
      </c>
      <c r="G30" s="27">
        <f t="shared" si="11"/>
        <v>0.12708943426542618</v>
      </c>
      <c r="H30" s="25">
        <f t="shared" si="8"/>
        <v>-1113</v>
      </c>
      <c r="I30" s="35">
        <f t="shared" si="9"/>
        <v>763.51096914189782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Washington Region</v>
      </c>
      <c r="B3" s="45" t="s">
        <v>10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3">
        <v>59918</v>
      </c>
      <c r="C8" s="53">
        <v>2033.2505994097235</v>
      </c>
      <c r="D8" s="18">
        <f t="shared" ref="D8" si="0">B8/B$8</f>
        <v>1</v>
      </c>
      <c r="E8" s="54">
        <v>43191</v>
      </c>
      <c r="F8" s="54">
        <v>1659.0129595636076</v>
      </c>
      <c r="G8" s="18">
        <f t="shared" ref="G8" si="1">E8/E$8</f>
        <v>1</v>
      </c>
      <c r="H8" s="34">
        <f t="shared" ref="H8:H12" si="2">B8-E8</f>
        <v>16727</v>
      </c>
      <c r="I8" s="35">
        <f t="shared" ref="I8:I12" si="3">((SQRT((C8/1.645)^2+(F8/1.645)^2)))*1.645</f>
        <v>2624.2012117976014</v>
      </c>
    </row>
    <row r="9" spans="1:9" x14ac:dyDescent="0.3">
      <c r="A9" s="32" t="s">
        <v>13</v>
      </c>
      <c r="B9" s="53">
        <v>39311</v>
      </c>
      <c r="C9" s="53">
        <v>1701.6007169721104</v>
      </c>
      <c r="D9" s="18">
        <f>B9/B$8</f>
        <v>0.65607997596715506</v>
      </c>
      <c r="E9" s="54">
        <v>23616</v>
      </c>
      <c r="F9" s="54">
        <v>1290.8404239099427</v>
      </c>
      <c r="G9" s="18">
        <f>E9/E$8</f>
        <v>0.54678057928735158</v>
      </c>
      <c r="H9" s="34">
        <f t="shared" si="2"/>
        <v>15695</v>
      </c>
      <c r="I9" s="35">
        <f t="shared" si="3"/>
        <v>2135.8169397211923</v>
      </c>
    </row>
    <row r="10" spans="1:9" x14ac:dyDescent="0.3">
      <c r="A10" s="32" t="s">
        <v>14</v>
      </c>
      <c r="B10" s="53">
        <v>5671</v>
      </c>
      <c r="C10" s="53">
        <v>580.00086206832486</v>
      </c>
      <c r="D10" s="18">
        <f>B10/B$8</f>
        <v>9.4646016222170296E-2</v>
      </c>
      <c r="E10" s="54">
        <v>3507</v>
      </c>
      <c r="F10" s="54">
        <v>475.62169841166832</v>
      </c>
      <c r="G10" s="18">
        <f>E10/E$8</f>
        <v>8.1197471695492116E-2</v>
      </c>
      <c r="H10" s="34">
        <f t="shared" si="2"/>
        <v>2164</v>
      </c>
      <c r="I10" s="35">
        <f t="shared" si="3"/>
        <v>750.07799594442179</v>
      </c>
    </row>
    <row r="11" spans="1:9" x14ac:dyDescent="0.3">
      <c r="A11" s="32" t="s">
        <v>15</v>
      </c>
      <c r="B11" s="53">
        <v>1745</v>
      </c>
      <c r="C11" s="53">
        <v>304.51272551405793</v>
      </c>
      <c r="D11" s="18">
        <f>B11/B$8</f>
        <v>2.9123134951099836E-2</v>
      </c>
      <c r="E11" s="54">
        <v>1431</v>
      </c>
      <c r="F11" s="54">
        <v>280.49955436684746</v>
      </c>
      <c r="G11" s="18">
        <f>E11/E$8</f>
        <v>3.313190247968327E-2</v>
      </c>
      <c r="H11" s="34">
        <f t="shared" si="2"/>
        <v>314</v>
      </c>
      <c r="I11" s="35">
        <f t="shared" si="3"/>
        <v>414.01449249996068</v>
      </c>
    </row>
    <row r="12" spans="1:9" x14ac:dyDescent="0.3">
      <c r="A12" s="33" t="s">
        <v>16</v>
      </c>
      <c r="B12" s="53">
        <v>13191</v>
      </c>
      <c r="C12" s="53">
        <v>899.74107386514254</v>
      </c>
      <c r="D12" s="18">
        <f>B12/B$8</f>
        <v>0.22015087285957474</v>
      </c>
      <c r="E12" s="54">
        <v>14637</v>
      </c>
      <c r="F12" s="54">
        <v>883.83199761040578</v>
      </c>
      <c r="G12" s="18">
        <f>E12/E$8</f>
        <v>0.33889004653747307</v>
      </c>
      <c r="H12" s="34">
        <f t="shared" si="2"/>
        <v>-1446</v>
      </c>
      <c r="I12" s="35">
        <f t="shared" si="3"/>
        <v>1261.2267837308245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60">
        <v>53366</v>
      </c>
      <c r="C15" s="60">
        <v>1887.3982091757955</v>
      </c>
      <c r="D15" s="18">
        <f>B15/B$15</f>
        <v>1</v>
      </c>
      <c r="E15" s="61">
        <v>36020</v>
      </c>
      <c r="F15" s="61">
        <v>1504.4753238255523</v>
      </c>
      <c r="G15" s="18">
        <f>E15/E$15</f>
        <v>1</v>
      </c>
      <c r="H15" s="16">
        <f t="shared" ref="H15:H21" si="4">B15-E15</f>
        <v>17346</v>
      </c>
      <c r="I15" s="22">
        <f t="shared" ref="I15:I21" si="5">((SQRT((C15/1.645)^2+(F15/1.645)^2)))*1.645</f>
        <v>2413.6524190529176</v>
      </c>
    </row>
    <row r="16" spans="1:9" x14ac:dyDescent="0.3">
      <c r="A16" s="32" t="s">
        <v>17</v>
      </c>
      <c r="B16" s="60">
        <v>25939</v>
      </c>
      <c r="C16" s="60">
        <v>1341.0249811245128</v>
      </c>
      <c r="D16" s="18">
        <f>B16/B$15</f>
        <v>0.48605853914477382</v>
      </c>
      <c r="E16" s="61">
        <v>17035</v>
      </c>
      <c r="F16" s="61">
        <v>1048.3620557803492</v>
      </c>
      <c r="G16" s="18">
        <f>E16/E$15</f>
        <v>0.47293170460855083</v>
      </c>
      <c r="H16" s="16">
        <f t="shared" si="4"/>
        <v>8904</v>
      </c>
      <c r="I16" s="22">
        <f t="shared" si="5"/>
        <v>1702.17831028362</v>
      </c>
    </row>
    <row r="17" spans="1:9" x14ac:dyDescent="0.3">
      <c r="A17" s="32" t="s">
        <v>18</v>
      </c>
      <c r="B17" s="60">
        <v>9708</v>
      </c>
      <c r="C17" s="60">
        <v>823.93324972354412</v>
      </c>
      <c r="D17" s="18">
        <f t="shared" ref="D17:D21" si="6">B17/B$15</f>
        <v>0.18191357793351573</v>
      </c>
      <c r="E17" s="61">
        <v>6509</v>
      </c>
      <c r="F17" s="61">
        <v>659.21923515625667</v>
      </c>
      <c r="G17" s="18">
        <f t="shared" ref="G17:G21" si="7">E17/E$15</f>
        <v>0.18070516379789006</v>
      </c>
      <c r="H17" s="16">
        <f t="shared" si="4"/>
        <v>3199</v>
      </c>
      <c r="I17" s="22">
        <f t="shared" si="5"/>
        <v>1055.1947687512481</v>
      </c>
    </row>
    <row r="18" spans="1:9" x14ac:dyDescent="0.3">
      <c r="A18" s="32" t="s">
        <v>19</v>
      </c>
      <c r="B18" s="60">
        <v>11952</v>
      </c>
      <c r="C18" s="60">
        <v>851.19797932090989</v>
      </c>
      <c r="D18" s="18">
        <f t="shared" si="6"/>
        <v>0.22396282277105273</v>
      </c>
      <c r="E18" s="61">
        <v>8584</v>
      </c>
      <c r="F18" s="61">
        <v>705.15104764865805</v>
      </c>
      <c r="G18" s="18">
        <f t="shared" si="7"/>
        <v>0.23831204886174348</v>
      </c>
      <c r="H18" s="16">
        <f t="shared" si="4"/>
        <v>3368</v>
      </c>
      <c r="I18" s="22">
        <f t="shared" si="5"/>
        <v>1105.3397667685717</v>
      </c>
    </row>
    <row r="19" spans="1:9" x14ac:dyDescent="0.3">
      <c r="A19" s="33" t="s">
        <v>20</v>
      </c>
      <c r="B19" s="60">
        <v>2875</v>
      </c>
      <c r="C19" s="60">
        <v>428.60821270712961</v>
      </c>
      <c r="D19" s="18">
        <f t="shared" si="6"/>
        <v>5.3873252632762436E-2</v>
      </c>
      <c r="E19" s="61">
        <v>1813</v>
      </c>
      <c r="F19" s="61">
        <v>358.94707130717757</v>
      </c>
      <c r="G19" s="18">
        <f t="shared" si="7"/>
        <v>5.0333148250971682E-2</v>
      </c>
      <c r="H19" s="16">
        <f t="shared" si="4"/>
        <v>1062</v>
      </c>
      <c r="I19" s="22">
        <f t="shared" si="5"/>
        <v>559.05992523163388</v>
      </c>
    </row>
    <row r="20" spans="1:9" x14ac:dyDescent="0.3">
      <c r="A20" s="33" t="s">
        <v>21</v>
      </c>
      <c r="B20" s="60">
        <v>2230</v>
      </c>
      <c r="C20" s="60">
        <v>382.77539105851622</v>
      </c>
      <c r="D20" s="18">
        <f t="shared" si="6"/>
        <v>4.1786905520368775E-2</v>
      </c>
      <c r="E20" s="61">
        <v>1440</v>
      </c>
      <c r="F20" s="61">
        <v>257.10698162438138</v>
      </c>
      <c r="G20" s="18">
        <f t="shared" si="7"/>
        <v>3.9977790116601887E-2</v>
      </c>
      <c r="H20" s="16">
        <f t="shared" si="4"/>
        <v>790</v>
      </c>
      <c r="I20" s="22">
        <f t="shared" si="5"/>
        <v>461.10844711412523</v>
      </c>
    </row>
    <row r="21" spans="1:9" x14ac:dyDescent="0.3">
      <c r="A21" s="33" t="s">
        <v>30</v>
      </c>
      <c r="B21" s="60">
        <v>662</v>
      </c>
      <c r="C21" s="60">
        <v>174.06320691059324</v>
      </c>
      <c r="D21" s="18">
        <f t="shared" si="6"/>
        <v>1.2404901997526516E-2</v>
      </c>
      <c r="E21" s="61">
        <v>639</v>
      </c>
      <c r="F21" s="61">
        <v>193.97938034749981</v>
      </c>
      <c r="G21" s="18">
        <f t="shared" si="7"/>
        <v>1.7740144364242087E-2</v>
      </c>
      <c r="H21" s="16">
        <f t="shared" si="4"/>
        <v>23</v>
      </c>
      <c r="I21" s="22">
        <f t="shared" si="5"/>
        <v>260.62616906212622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4">
        <v>59918</v>
      </c>
      <c r="C24" s="64">
        <v>1981.7979210807543</v>
      </c>
      <c r="D24" s="18">
        <f>B24/B$24</f>
        <v>1</v>
      </c>
      <c r="E24" s="65">
        <v>43191</v>
      </c>
      <c r="F24" s="65">
        <v>1631</v>
      </c>
      <c r="G24" s="18">
        <f>E24/E$24</f>
        <v>1</v>
      </c>
      <c r="H24" s="16">
        <f>B24-E24</f>
        <v>16727</v>
      </c>
      <c r="I24" s="22">
        <f t="shared" ref="I24:I30" si="8">((SQRT((C24/1.645)^2+(F24/1.645)^2)))*1.645</f>
        <v>2566.6483982033847</v>
      </c>
    </row>
    <row r="25" spans="1:9" ht="28.8" x14ac:dyDescent="0.3">
      <c r="A25" s="32" t="s">
        <v>25</v>
      </c>
      <c r="B25" s="64">
        <v>27064</v>
      </c>
      <c r="C25" s="64">
        <v>1388.2179223738613</v>
      </c>
      <c r="D25" s="18">
        <f t="shared" ref="D25:D30" si="9">B25/B$24</f>
        <v>0.45168396808972261</v>
      </c>
      <c r="E25" s="65">
        <v>17167</v>
      </c>
      <c r="F25" s="65">
        <v>1100</v>
      </c>
      <c r="G25" s="18">
        <f t="shared" ref="G25:G30" si="10">E25/E$24</f>
        <v>0.39746706489777961</v>
      </c>
      <c r="H25" s="16">
        <f t="shared" ref="H25:H30" si="11">B25-E25</f>
        <v>9897</v>
      </c>
      <c r="I25" s="22">
        <f t="shared" si="8"/>
        <v>1771.1998757904203</v>
      </c>
    </row>
    <row r="26" spans="1:9" ht="28.8" x14ac:dyDescent="0.3">
      <c r="A26" s="32" t="s">
        <v>26</v>
      </c>
      <c r="B26" s="64">
        <v>2890</v>
      </c>
      <c r="C26" s="64">
        <v>403.74992260061174</v>
      </c>
      <c r="D26" s="18">
        <f t="shared" si="9"/>
        <v>4.8232584532193999E-2</v>
      </c>
      <c r="E26" s="65">
        <v>1982</v>
      </c>
      <c r="F26" s="65">
        <v>354</v>
      </c>
      <c r="G26" s="18">
        <f t="shared" si="10"/>
        <v>4.5889189877520782E-2</v>
      </c>
      <c r="H26" s="16">
        <f t="shared" si="11"/>
        <v>908</v>
      </c>
      <c r="I26" s="22">
        <f t="shared" si="8"/>
        <v>536.96368592298677</v>
      </c>
    </row>
    <row r="27" spans="1:9" ht="28.8" x14ac:dyDescent="0.3">
      <c r="A27" s="32" t="s">
        <v>27</v>
      </c>
      <c r="B27" s="64">
        <v>11403</v>
      </c>
      <c r="C27" s="64">
        <v>815.98835776008468</v>
      </c>
      <c r="D27" s="18">
        <f t="shared" si="9"/>
        <v>0.19031009045695785</v>
      </c>
      <c r="E27" s="65">
        <v>7502</v>
      </c>
      <c r="F27" s="65">
        <v>636</v>
      </c>
      <c r="G27" s="18">
        <f t="shared" si="10"/>
        <v>0.17369359357273506</v>
      </c>
      <c r="H27" s="16">
        <f t="shared" si="11"/>
        <v>3901</v>
      </c>
      <c r="I27" s="22">
        <f t="shared" si="8"/>
        <v>1034.5689923828181</v>
      </c>
    </row>
    <row r="28" spans="1:9" ht="28.8" x14ac:dyDescent="0.3">
      <c r="A28" s="32" t="s">
        <v>28</v>
      </c>
      <c r="B28" s="64">
        <v>7383</v>
      </c>
      <c r="C28" s="64">
        <v>694.90359043539252</v>
      </c>
      <c r="D28" s="18">
        <f t="shared" si="9"/>
        <v>0.12321839847791982</v>
      </c>
      <c r="E28" s="65">
        <v>6647</v>
      </c>
      <c r="F28" s="65">
        <v>577</v>
      </c>
      <c r="G28" s="18">
        <f t="shared" si="10"/>
        <v>0.1538978027829872</v>
      </c>
      <c r="H28" s="16">
        <f t="shared" si="11"/>
        <v>736</v>
      </c>
      <c r="I28" s="22">
        <f t="shared" si="8"/>
        <v>903.22754608127389</v>
      </c>
    </row>
    <row r="29" spans="1:9" x14ac:dyDescent="0.3">
      <c r="A29" s="32" t="s">
        <v>22</v>
      </c>
      <c r="B29" s="64">
        <v>4775</v>
      </c>
      <c r="C29" s="64">
        <v>553.11300834458768</v>
      </c>
      <c r="D29" s="18">
        <f t="shared" si="9"/>
        <v>7.9692246069628492E-2</v>
      </c>
      <c r="E29" s="65">
        <v>3938</v>
      </c>
      <c r="F29" s="65">
        <v>483</v>
      </c>
      <c r="G29" s="18">
        <f t="shared" si="10"/>
        <v>9.1176402491259759E-2</v>
      </c>
      <c r="H29" s="16">
        <f t="shared" si="11"/>
        <v>837</v>
      </c>
      <c r="I29" s="22">
        <f t="shared" si="8"/>
        <v>734.31805098335963</v>
      </c>
    </row>
    <row r="30" spans="1:9" x14ac:dyDescent="0.3">
      <c r="A30" s="37" t="s">
        <v>23</v>
      </c>
      <c r="B30" s="64">
        <v>6403</v>
      </c>
      <c r="C30" s="64">
        <v>618.62589664513723</v>
      </c>
      <c r="D30" s="18">
        <f t="shared" si="9"/>
        <v>0.10686271237357722</v>
      </c>
      <c r="E30" s="65">
        <v>5955</v>
      </c>
      <c r="F30" s="65">
        <v>595</v>
      </c>
      <c r="G30" s="27">
        <f t="shared" si="10"/>
        <v>0.13787594637771758</v>
      </c>
      <c r="H30" s="25">
        <f t="shared" si="11"/>
        <v>448</v>
      </c>
      <c r="I30" s="28">
        <f t="shared" si="8"/>
        <v>858.32569575890011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Washington Region</v>
      </c>
      <c r="B3" s="45" t="s">
        <v>7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5">
        <v>18514</v>
      </c>
      <c r="C8" s="55">
        <v>1251.1934302896575</v>
      </c>
      <c r="D8" s="18">
        <f>B8/B$8</f>
        <v>1</v>
      </c>
      <c r="E8" s="41">
        <v>0</v>
      </c>
      <c r="F8" s="41">
        <v>0</v>
      </c>
      <c r="G8" s="18">
        <v>0</v>
      </c>
      <c r="H8" s="49">
        <f t="shared" ref="H8:H12" si="0">B8-E8</f>
        <v>18514</v>
      </c>
      <c r="I8" s="50">
        <f t="shared" ref="I8:I12" si="1">((SQRT((C8/1.645)^2+(F8/1.645)^2)))*1.645</f>
        <v>1251.1934302896575</v>
      </c>
    </row>
    <row r="9" spans="1:9" x14ac:dyDescent="0.3">
      <c r="A9" s="32" t="s">
        <v>13</v>
      </c>
      <c r="B9" s="55">
        <v>8799</v>
      </c>
      <c r="C9" s="55">
        <v>824.67811902584151</v>
      </c>
      <c r="D9" s="18">
        <f>B9/B$8</f>
        <v>0.47526196391919628</v>
      </c>
      <c r="E9" s="41">
        <v>0</v>
      </c>
      <c r="F9" s="41">
        <v>0</v>
      </c>
      <c r="G9" s="18">
        <v>0</v>
      </c>
      <c r="H9" s="49">
        <f t="shared" si="0"/>
        <v>8799</v>
      </c>
      <c r="I9" s="50">
        <f t="shared" si="1"/>
        <v>824.67811902584151</v>
      </c>
    </row>
    <row r="10" spans="1:9" x14ac:dyDescent="0.3">
      <c r="A10" s="32" t="s">
        <v>14</v>
      </c>
      <c r="B10" s="55">
        <v>1758</v>
      </c>
      <c r="C10" s="55">
        <v>359.43566879206628</v>
      </c>
      <c r="D10" s="18">
        <f>B10/B$8</f>
        <v>9.4955169061250941E-2</v>
      </c>
      <c r="E10" s="41">
        <v>0</v>
      </c>
      <c r="F10" s="41">
        <v>0</v>
      </c>
      <c r="G10" s="18">
        <v>0</v>
      </c>
      <c r="H10" s="49">
        <f t="shared" si="0"/>
        <v>1758</v>
      </c>
      <c r="I10" s="50">
        <f>((SQRT((C10/1.645)^2+(F10/1.645)^2)))*1.645</f>
        <v>359.43566879206628</v>
      </c>
    </row>
    <row r="11" spans="1:9" x14ac:dyDescent="0.3">
      <c r="A11" s="32" t="s">
        <v>15</v>
      </c>
      <c r="B11" s="55">
        <v>402</v>
      </c>
      <c r="C11" s="55">
        <v>154.00649336959788</v>
      </c>
      <c r="D11" s="18">
        <f>B11/B$8</f>
        <v>2.1713298044722912E-2</v>
      </c>
      <c r="E11" s="41">
        <v>0</v>
      </c>
      <c r="F11" s="41">
        <v>0</v>
      </c>
      <c r="G11" s="18">
        <v>0</v>
      </c>
      <c r="H11" s="49">
        <f t="shared" si="0"/>
        <v>402</v>
      </c>
      <c r="I11" s="50">
        <f>((SQRT((C11/1.645)^2+(F11/1.645)^2)))*1.645</f>
        <v>154.00649336959788</v>
      </c>
    </row>
    <row r="12" spans="1:9" x14ac:dyDescent="0.3">
      <c r="A12" s="33" t="s">
        <v>16</v>
      </c>
      <c r="B12" s="55">
        <v>7555</v>
      </c>
      <c r="C12" s="55">
        <v>855.84987001225863</v>
      </c>
      <c r="D12" s="18">
        <f>B12/B$8</f>
        <v>0.40806956897482988</v>
      </c>
      <c r="E12" s="41">
        <v>0</v>
      </c>
      <c r="F12" s="41">
        <v>0</v>
      </c>
      <c r="G12" s="18">
        <v>0</v>
      </c>
      <c r="H12" s="49">
        <f t="shared" si="0"/>
        <v>7555</v>
      </c>
      <c r="I12" s="50">
        <f t="shared" si="1"/>
        <v>855.84987001225863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6">
        <v>12671</v>
      </c>
      <c r="C15" s="56">
        <v>977.32543198261237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2">B15-E15</f>
        <v>12671</v>
      </c>
      <c r="I15" s="22">
        <f t="shared" ref="I15:I21" si="3">((SQRT((C15/1.645)^2+(F15/1.645)^2)))*1.645</f>
        <v>977.32543198261237</v>
      </c>
    </row>
    <row r="16" spans="1:9" x14ac:dyDescent="0.3">
      <c r="A16" s="32" t="s">
        <v>17</v>
      </c>
      <c r="B16" s="56">
        <v>5793</v>
      </c>
      <c r="C16" s="56">
        <v>620.07499546425834</v>
      </c>
      <c r="D16" s="18">
        <f t="shared" ref="D16:D21" si="4">IF(B16=0,0,B16/B$15)</f>
        <v>0.45718569962907424</v>
      </c>
      <c r="E16" s="40">
        <v>0</v>
      </c>
      <c r="F16" s="40">
        <v>0</v>
      </c>
      <c r="G16" s="18">
        <v>0</v>
      </c>
      <c r="H16" s="16">
        <f t="shared" si="2"/>
        <v>5793</v>
      </c>
      <c r="I16" s="22">
        <f t="shared" si="3"/>
        <v>620.07499546425834</v>
      </c>
    </row>
    <row r="17" spans="1:9" x14ac:dyDescent="0.3">
      <c r="A17" s="32" t="s">
        <v>18</v>
      </c>
      <c r="B17" s="56">
        <v>3148</v>
      </c>
      <c r="C17" s="56">
        <v>540.68845003384342</v>
      </c>
      <c r="D17" s="18">
        <f t="shared" si="4"/>
        <v>0.24844132270539027</v>
      </c>
      <c r="E17" s="40">
        <v>0</v>
      </c>
      <c r="F17" s="40">
        <v>0</v>
      </c>
      <c r="G17" s="18">
        <v>0</v>
      </c>
      <c r="H17" s="16">
        <f t="shared" si="2"/>
        <v>3148</v>
      </c>
      <c r="I17" s="22">
        <f t="shared" si="3"/>
        <v>540.68845003384342</v>
      </c>
    </row>
    <row r="18" spans="1:9" x14ac:dyDescent="0.3">
      <c r="A18" s="32" t="s">
        <v>19</v>
      </c>
      <c r="B18" s="56">
        <v>2221</v>
      </c>
      <c r="C18" s="56">
        <v>396.27137166340941</v>
      </c>
      <c r="D18" s="18">
        <f t="shared" si="4"/>
        <v>0.1752821403204167</v>
      </c>
      <c r="E18" s="40">
        <v>0</v>
      </c>
      <c r="F18" s="40">
        <v>0</v>
      </c>
      <c r="G18" s="18">
        <v>0</v>
      </c>
      <c r="H18" s="16">
        <f t="shared" si="2"/>
        <v>2221</v>
      </c>
      <c r="I18" s="22">
        <f t="shared" si="3"/>
        <v>396.27137166340941</v>
      </c>
    </row>
    <row r="19" spans="1:9" x14ac:dyDescent="0.3">
      <c r="A19" s="33" t="s">
        <v>20</v>
      </c>
      <c r="B19" s="56">
        <v>780</v>
      </c>
      <c r="C19" s="56">
        <v>252.95256472311166</v>
      </c>
      <c r="D19" s="18">
        <f t="shared" si="4"/>
        <v>6.1557888090916266E-2</v>
      </c>
      <c r="E19" s="40">
        <v>0</v>
      </c>
      <c r="F19" s="40">
        <v>0</v>
      </c>
      <c r="G19" s="18">
        <v>0</v>
      </c>
      <c r="H19" s="16">
        <f t="shared" si="2"/>
        <v>780</v>
      </c>
      <c r="I19" s="22">
        <f t="shared" si="3"/>
        <v>252.95256472311166</v>
      </c>
    </row>
    <row r="20" spans="1:9" x14ac:dyDescent="0.3">
      <c r="A20" s="33" t="s">
        <v>21</v>
      </c>
      <c r="B20" s="56">
        <v>595</v>
      </c>
      <c r="C20" s="56">
        <v>222.34657631724397</v>
      </c>
      <c r="D20" s="18">
        <f t="shared" si="4"/>
        <v>4.6957619761660484E-2</v>
      </c>
      <c r="E20" s="40">
        <v>0</v>
      </c>
      <c r="F20" s="40">
        <v>0</v>
      </c>
      <c r="G20" s="18">
        <v>0</v>
      </c>
      <c r="H20" s="16">
        <f t="shared" si="2"/>
        <v>595</v>
      </c>
      <c r="I20" s="22">
        <f t="shared" si="3"/>
        <v>222.34657631724397</v>
      </c>
    </row>
    <row r="21" spans="1:9" x14ac:dyDescent="0.3">
      <c r="A21" s="33" t="s">
        <v>30</v>
      </c>
      <c r="B21" s="56">
        <v>134</v>
      </c>
      <c r="C21" s="56">
        <v>88.735562205916068</v>
      </c>
      <c r="D21" s="18">
        <f t="shared" si="4"/>
        <v>1.0575329492542026E-2</v>
      </c>
      <c r="E21" s="40">
        <v>0</v>
      </c>
      <c r="F21" s="40">
        <v>0</v>
      </c>
      <c r="G21" s="18">
        <v>0</v>
      </c>
      <c r="H21" s="16">
        <f t="shared" si="2"/>
        <v>134</v>
      </c>
      <c r="I21" s="22">
        <f t="shared" si="3"/>
        <v>88.735562205916068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7">
        <v>18514</v>
      </c>
      <c r="C24" s="57">
        <v>1168.956372154239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5">B24-E24</f>
        <v>18514</v>
      </c>
      <c r="I24" s="22">
        <f t="shared" ref="I24:I30" si="6">((SQRT((C24/1.645)^2+(F24/1.645)^2)))*1.645</f>
        <v>1168.956372154239</v>
      </c>
    </row>
    <row r="25" spans="1:9" ht="28.8" x14ac:dyDescent="0.3">
      <c r="A25" s="32" t="s">
        <v>25</v>
      </c>
      <c r="B25" s="57">
        <v>4977</v>
      </c>
      <c r="C25" s="57">
        <v>577.74734962611467</v>
      </c>
      <c r="D25" s="18">
        <f t="shared" ref="D25:D30" si="7">IF(B25=0,0,B25/B$24)</f>
        <v>0.26882359295668146</v>
      </c>
      <c r="E25" s="40">
        <v>0</v>
      </c>
      <c r="F25" s="40">
        <v>0</v>
      </c>
      <c r="G25" s="18">
        <v>0</v>
      </c>
      <c r="H25" s="16">
        <f t="shared" si="5"/>
        <v>4977</v>
      </c>
      <c r="I25" s="22">
        <f t="shared" si="6"/>
        <v>577.74734962611467</v>
      </c>
    </row>
    <row r="26" spans="1:9" ht="28.8" x14ac:dyDescent="0.3">
      <c r="A26" s="32" t="s">
        <v>26</v>
      </c>
      <c r="B26" s="57">
        <v>425</v>
      </c>
      <c r="C26" s="57">
        <v>147.02380759591284</v>
      </c>
      <c r="D26" s="18">
        <f t="shared" si="7"/>
        <v>2.2955601166684672E-2</v>
      </c>
      <c r="E26" s="40">
        <v>0</v>
      </c>
      <c r="F26" s="40">
        <v>0</v>
      </c>
      <c r="G26" s="18">
        <v>0</v>
      </c>
      <c r="H26" s="16">
        <f t="shared" si="5"/>
        <v>425</v>
      </c>
      <c r="I26" s="22">
        <f t="shared" si="6"/>
        <v>147.02380759591284</v>
      </c>
    </row>
    <row r="27" spans="1:9" ht="28.8" x14ac:dyDescent="0.3">
      <c r="A27" s="32" t="s">
        <v>27</v>
      </c>
      <c r="B27" s="57">
        <v>3573</v>
      </c>
      <c r="C27" s="57">
        <v>544.69349179148458</v>
      </c>
      <c r="D27" s="18">
        <f t="shared" si="7"/>
        <v>0.19298908933779843</v>
      </c>
      <c r="E27" s="40">
        <v>0</v>
      </c>
      <c r="F27" s="40">
        <v>0</v>
      </c>
      <c r="G27" s="18">
        <v>0</v>
      </c>
      <c r="H27" s="16">
        <f t="shared" si="5"/>
        <v>3573</v>
      </c>
      <c r="I27" s="22">
        <f t="shared" si="6"/>
        <v>544.69349179148458</v>
      </c>
    </row>
    <row r="28" spans="1:9" ht="28.8" x14ac:dyDescent="0.3">
      <c r="A28" s="32" t="s">
        <v>28</v>
      </c>
      <c r="B28" s="57">
        <v>2127</v>
      </c>
      <c r="C28" s="57">
        <v>361.13570856396905</v>
      </c>
      <c r="D28" s="18">
        <f t="shared" si="7"/>
        <v>0.11488603219185481</v>
      </c>
      <c r="E28" s="40">
        <v>0</v>
      </c>
      <c r="F28" s="40">
        <v>0</v>
      </c>
      <c r="G28" s="18">
        <v>0</v>
      </c>
      <c r="H28" s="16">
        <f t="shared" si="5"/>
        <v>2127</v>
      </c>
      <c r="I28" s="22">
        <f t="shared" si="6"/>
        <v>361.13570856396905</v>
      </c>
    </row>
    <row r="29" spans="1:9" x14ac:dyDescent="0.3">
      <c r="A29" s="32" t="s">
        <v>22</v>
      </c>
      <c r="B29" s="57">
        <v>1588</v>
      </c>
      <c r="C29" s="57">
        <v>309.09545451203263</v>
      </c>
      <c r="D29" s="18">
        <f t="shared" si="7"/>
        <v>8.577292859457708E-2</v>
      </c>
      <c r="E29" s="40">
        <v>0</v>
      </c>
      <c r="F29" s="40">
        <v>0</v>
      </c>
      <c r="G29" s="18">
        <v>0</v>
      </c>
      <c r="H29" s="16">
        <f t="shared" si="5"/>
        <v>1588</v>
      </c>
      <c r="I29" s="22">
        <f t="shared" si="6"/>
        <v>309.09545451203263</v>
      </c>
    </row>
    <row r="30" spans="1:9" x14ac:dyDescent="0.3">
      <c r="A30" s="37" t="s">
        <v>23</v>
      </c>
      <c r="B30" s="57">
        <v>5824</v>
      </c>
      <c r="C30" s="57">
        <v>698.8569238406385</v>
      </c>
      <c r="D30" s="18">
        <f t="shared" si="7"/>
        <v>0.31457275575240357</v>
      </c>
      <c r="E30" s="40">
        <v>0</v>
      </c>
      <c r="F30" s="40">
        <v>0</v>
      </c>
      <c r="G30" s="27">
        <v>0</v>
      </c>
      <c r="H30" s="25">
        <f t="shared" si="5"/>
        <v>5824</v>
      </c>
      <c r="I30" s="28">
        <f t="shared" si="6"/>
        <v>698.8569238406385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A27C07-D5CE-494B-9365-F80D26545628}"/>
</file>

<file path=customXml/itemProps2.xml><?xml version="1.0" encoding="utf-8"?>
<ds:datastoreItem xmlns:ds="http://schemas.openxmlformats.org/officeDocument/2006/customXml" ds:itemID="{A2DE3706-EDE6-4BE7-9F3E-FC6FEAAEA68A}"/>
</file>

<file path=customXml/itemProps3.xml><?xml version="1.0" encoding="utf-8"?>
<ds:datastoreItem xmlns:ds="http://schemas.openxmlformats.org/officeDocument/2006/customXml" ds:itemID="{FEC3303E-3082-4E64-8936-51D2E1C34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2014-10-15T15:19:00Z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