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<sst xmlns="http://schemas.openxmlformats.org/spreadsheetml/2006/main" count="157" uniqueCount="41">
  <si>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</si>
  <si>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</si>
  <si>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</si>
  <si>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</si>
  <si>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</si>
  <si>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</si>
  <si>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</si>
  <si>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</si>
  <si>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</si>
  <si>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</si>
  <si>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</si>
  <si>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</si>
  <si>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</si>
  <si>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</si>
  <si>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</si>
  <si>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</si>
  <si>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</si>
  <si>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</si>
  <si>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</si>
  <si>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</si>
  <si>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</si>
  <si>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</si>
  <si>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</si>
  <si>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</si>
  <si>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</si>
  <si>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</si>
  <si>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</si>
  <si>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</si>
  <si>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</si>
  <si>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</si>
  <si>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</si>
  <si>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</si>
  <si>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</si>
  <si>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</si>
  <si>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</si>
  <si>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</si>
  <si>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</si>
  <si>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</si>
  <si>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</si>
  <si>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</si>
  <si>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Wicomico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</si>
</sst>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4" t="s">
        <v>8</v>
      </c>
      <c r="C3" s="44"/>
      <c r="D3" s="44"/>
      <c r="E3" s="44"/>
      <c r="F3" s="44"/>
      <c r="G3" s="44"/>
      <c r="H3" s="44"/>
      <c r="I3" s="4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5890</v>
      </c>
      <c r="C8" s="17">
        <f>((SQRT((Intra!C8/1.645)^2+(Inter!C8/1.645)^2+(Foreign!C8/1.645)^2))*1.645)</f>
        <v>702.75742614361604</v>
      </c>
      <c r="D8" s="18">
        <f t="shared" ref="D8:D12" si="0">B8/B$8</f>
        <v>1</v>
      </c>
      <c r="E8" s="16">
        <f>Intra!E8+Inter!E8+Foreign!E8</f>
        <v>2680</v>
      </c>
      <c r="F8" s="17">
        <f>((SQRT((Intra!F8/1.645)^2+(Inter!F8/1.645)^2+(Foreign!F8/1.645)^2))*1.645)</f>
        <v>431.26673880557956</v>
      </c>
      <c r="G8" s="18">
        <f>E8/E$8</f>
        <v>1</v>
      </c>
      <c r="H8" s="16">
        <f>Intra!H8+Inter!H8+Foreign!H8</f>
        <v>3210</v>
      </c>
      <c r="I8" s="22">
        <f>((SQRT((Intra!I8/1.645)^2+(Inter!I8/1.645)^2+(Foreign!I8/1.645)^2))*1.645)</f>
        <v>824.53562688339912</v>
      </c>
      <c r="K8" s="6"/>
    </row>
    <row r="9" spans="1:11" x14ac:dyDescent="0.3">
      <c r="A9" s="19" t="s">
        <v>13</v>
      </c>
      <c r="B9" s="16">
        <f>Intra!B9+Inter!B9+Foreign!B9</f>
        <v>2429</v>
      </c>
      <c r="C9" s="17">
        <f>((SQRT((Intra!C9/1.645)^2+(Inter!C9/1.645)^2+(Foreign!C9/1.645)^2))*1.645)</f>
        <v>478.08994969566135</v>
      </c>
      <c r="D9" s="18">
        <f t="shared" si="0"/>
        <v>0.41239388794567061</v>
      </c>
      <c r="E9" s="16">
        <f>Intra!E9+Inter!E9+Foreign!E9</f>
        <v>1452</v>
      </c>
      <c r="F9" s="17">
        <f>((SQRT((Intra!F9/1.645)^2+(Inter!F9/1.645)^2+(Foreign!F9/1.645)^2))*1.645)</f>
        <v>343.3831679043106</v>
      </c>
      <c r="G9" s="18">
        <f>E9/E$8</f>
        <v>0.54179104477611939</v>
      </c>
      <c r="H9" s="16">
        <f>Intra!H9+Inter!H9+Foreign!H9</f>
        <v>977</v>
      </c>
      <c r="I9" s="22">
        <f>((SQRT((Intra!I9/1.645)^2+(Inter!I9/1.645)^2+(Foreign!I9/1.645)^2))*1.645)</f>
        <v>588.62721649614537</v>
      </c>
      <c r="K9" s="6"/>
    </row>
    <row r="10" spans="1:11" x14ac:dyDescent="0.3">
      <c r="A10" s="19" t="s">
        <v>14</v>
      </c>
      <c r="B10" s="16">
        <f>Intra!B10+Inter!B10+Foreign!B10</f>
        <v>644</v>
      </c>
      <c r="C10" s="17">
        <f>((SQRT((Intra!C10/1.645)^2+(Inter!C10/1.645)^2+(Foreign!C10/1.645)^2))*1.645)</f>
        <v>230.09563229231452</v>
      </c>
      <c r="D10" s="18">
        <f t="shared" si="0"/>
        <v>0.10933786078098472</v>
      </c>
      <c r="E10" s="16">
        <f>Intra!E10+Inter!E10+Foreign!E10</f>
        <v>310</v>
      </c>
      <c r="F10" s="17">
        <f>((SQRT((Intra!F10/1.645)^2+(Inter!F10/1.645)^2+(Foreign!F10/1.645)^2))*1.645)</f>
        <v>170.72199623950044</v>
      </c>
      <c r="G10" s="18">
        <f>E10/E$8</f>
        <v>0.11567164179104478</v>
      </c>
      <c r="H10" s="16">
        <f>Intra!H10+Inter!H10+Foreign!H10</f>
        <v>334</v>
      </c>
      <c r="I10" s="22">
        <f>((SQRT((Intra!I10/1.645)^2+(Inter!I10/1.645)^2+(Foreign!I10/1.645)^2))*1.645)</f>
        <v>286.51352498616882</v>
      </c>
      <c r="K10" s="6"/>
    </row>
    <row r="11" spans="1:11" x14ac:dyDescent="0.3">
      <c r="A11" s="19" t="s">
        <v>15</v>
      </c>
      <c r="B11" s="16">
        <f>Intra!B11+Inter!B11+Foreign!B11</f>
        <v>12</v>
      </c>
      <c r="C11" s="17">
        <f>((SQRT((Intra!C11/1.645)^2+(Inter!C11/1.645)^2+(Foreign!C11/1.645)^2))*1.645)</f>
        <v>14.422205101855958</v>
      </c>
      <c r="D11" s="18">
        <f t="shared" si="0"/>
        <v>2.0373514431239388E-3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16">
        <f>Intra!H11+Inter!H11+Foreign!H11</f>
        <v>12</v>
      </c>
      <c r="I11" s="22">
        <f>((SQRT((Intra!I11/1.645)^2+(Inter!I11/1.645)^2+(Foreign!I11/1.645)^2))*1.645)</f>
        <v>14.422205101855958</v>
      </c>
      <c r="K11" s="6"/>
    </row>
    <row r="12" spans="1:11" s="1" customFormat="1" x14ac:dyDescent="0.3">
      <c r="A12" s="20" t="s">
        <v>16</v>
      </c>
      <c r="B12" s="16">
        <f>Intra!B12+Inter!B12+Foreign!B12</f>
        <v>2805</v>
      </c>
      <c r="C12" s="17">
        <f>((SQRT((Intra!C12/1.645)^2+(Inter!C12/1.645)^2+(Foreign!C12/1.645)^2))*1.645)</f>
        <v>460.59309591004518</v>
      </c>
      <c r="D12" s="18">
        <f t="shared" si="0"/>
        <v>0.47623089983022071</v>
      </c>
      <c r="E12" s="16">
        <f>Intra!E12+Inter!E12+Foreign!E12</f>
        <v>918</v>
      </c>
      <c r="F12" s="17">
        <f>((SQRT((Intra!F12/1.645)^2+(Inter!F12/1.645)^2+(Foreign!F12/1.645)^2))*1.645)</f>
        <v>197.31446981911895</v>
      </c>
      <c r="G12" s="18">
        <f>E12/E$8</f>
        <v>0.34253731343283583</v>
      </c>
      <c r="H12" s="16">
        <f>Intra!H12+Inter!H12+Foreign!H12</f>
        <v>1887</v>
      </c>
      <c r="I12" s="22">
        <f>((SQRT((Intra!I12/1.645)^2+(Inter!I12/1.645)^2+(Foreign!I12/1.645)^2))*1.645)</f>
        <v>501.07783826467528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4865</v>
      </c>
      <c r="C15" s="17">
        <f>((SQRT((Intra!C15/1.645)^2+(Inter!C15/1.645)^2+(Foreign!C15/1.645)^2))*1.645)</f>
        <v>604.96363527074914</v>
      </c>
      <c r="D15" s="18">
        <f>B15/B$15</f>
        <v>1</v>
      </c>
      <c r="E15" s="16">
        <f>Intra!E15+Inter!E15+Foreign!E15</f>
        <v>2234</v>
      </c>
      <c r="F15" s="17">
        <f>((SQRT((Intra!F15/1.645)^2+(Inter!F15/1.645)^2+(Foreign!F15/1.645)^2))*1.645)</f>
        <v>397.36884628767774</v>
      </c>
      <c r="G15" s="18">
        <f>E15/E$15</f>
        <v>1</v>
      </c>
      <c r="H15" s="16">
        <f>Intra!H15+Inter!H15+Foreign!H15</f>
        <v>2631</v>
      </c>
      <c r="I15" s="22">
        <f>((SQRT((Intra!I15/1.645)^2+(Inter!I15/1.645)^2+(Foreign!I15/1.645)^2))*1.645)</f>
        <v>723.79762364904184</v>
      </c>
    </row>
    <row r="16" spans="1:11" x14ac:dyDescent="0.3">
      <c r="A16" s="19" t="s">
        <v>17</v>
      </c>
      <c r="B16" s="16">
        <f>Intra!B16+Inter!B16+Foreign!B16</f>
        <v>574</v>
      </c>
      <c r="C16" s="17">
        <f>((SQRT((Intra!C16/1.645)^2+(Inter!C16/1.645)^2+(Foreign!C16/1.645)^2))*1.645)</f>
        <v>197.55252466116445</v>
      </c>
      <c r="D16" s="18">
        <f>B16/B$15</f>
        <v>0.11798561151079137</v>
      </c>
      <c r="E16" s="16">
        <f>Intra!E16+Inter!E16+Foreign!E16</f>
        <v>568</v>
      </c>
      <c r="F16" s="17">
        <f>((SQRT((Intra!F16/1.645)^2+(Inter!F16/1.645)^2+(Foreign!F16/1.645)^2))*1.645)</f>
        <v>199.08038577418921</v>
      </c>
      <c r="G16" s="18">
        <f>E16/E$15</f>
        <v>0.25425246195165624</v>
      </c>
      <c r="H16" s="16">
        <f>Intra!H16+Inter!H16+Foreign!H16</f>
        <v>6</v>
      </c>
      <c r="I16" s="22">
        <f>((SQRT((Intra!I16/1.645)^2+(Inter!I16/1.645)^2+(Foreign!I16/1.645)^2))*1.645)</f>
        <v>280.4639014204858</v>
      </c>
    </row>
    <row r="17" spans="1:9" x14ac:dyDescent="0.3">
      <c r="A17" s="19" t="s">
        <v>18</v>
      </c>
      <c r="B17" s="16">
        <f>Intra!B17+Inter!B17+Foreign!B17</f>
        <v>1862</v>
      </c>
      <c r="C17" s="17">
        <f>((SQRT((Intra!C17/1.645)^2+(Inter!C17/1.645)^2+(Foreign!C17/1.645)^2))*1.645)</f>
        <v>373.53982384747144</v>
      </c>
      <c r="D17" s="18">
        <f t="shared" ref="D17:D21" si="1">B17/B$15</f>
        <v>0.38273381294964026</v>
      </c>
      <c r="E17" s="16">
        <f>Intra!E17+Inter!E17+Foreign!E17</f>
        <v>619</v>
      </c>
      <c r="F17" s="17">
        <f>((SQRT((Intra!F17/1.645)^2+(Inter!F17/1.645)^2+(Foreign!F17/1.645)^2))*1.645)</f>
        <v>217.99082549501941</v>
      </c>
      <c r="G17" s="18">
        <f t="shared" ref="G17:G21" si="2">E17/E$15</f>
        <v>0.27708146821844226</v>
      </c>
      <c r="H17" s="16">
        <f>Intra!H17+Inter!H17+Foreign!H17</f>
        <v>1243</v>
      </c>
      <c r="I17" s="22">
        <f>((SQRT((Intra!I17/1.645)^2+(Inter!I17/1.645)^2+(Foreign!I17/1.645)^2))*1.645)</f>
        <v>432.49508667729395</v>
      </c>
    </row>
    <row r="18" spans="1:9" x14ac:dyDescent="0.3">
      <c r="A18" s="19" t="s">
        <v>19</v>
      </c>
      <c r="B18" s="16">
        <f>Intra!B18+Inter!B18+Foreign!B18</f>
        <v>1556</v>
      </c>
      <c r="C18" s="17">
        <f>((SQRT((Intra!C18/1.645)^2+(Inter!C18/1.645)^2+(Foreign!C18/1.645)^2))*1.645)</f>
        <v>361.14401559488704</v>
      </c>
      <c r="D18" s="18">
        <f t="shared" si="1"/>
        <v>0.31983556012332992</v>
      </c>
      <c r="E18" s="16">
        <f>Intra!E18+Inter!E18+Foreign!E18</f>
        <v>364</v>
      </c>
      <c r="F18" s="17">
        <f>((SQRT((Intra!F18/1.645)^2+(Inter!F18/1.645)^2+(Foreign!F18/1.645)^2))*1.645)</f>
        <v>142.88106942488918</v>
      </c>
      <c r="G18" s="18">
        <f t="shared" si="2"/>
        <v>0.16293643688451209</v>
      </c>
      <c r="H18" s="16">
        <f>Intra!H18+Inter!H18+Foreign!H18</f>
        <v>1192</v>
      </c>
      <c r="I18" s="22">
        <f>((SQRT((Intra!I18/1.645)^2+(Inter!I18/1.645)^2+(Foreign!I18/1.645)^2))*1.645)</f>
        <v>388.38125598437426</v>
      </c>
    </row>
    <row r="19" spans="1:9" x14ac:dyDescent="0.3">
      <c r="A19" s="20" t="s">
        <v>20</v>
      </c>
      <c r="B19" s="16">
        <f>Intra!B19+Inter!B19+Foreign!B19</f>
        <v>540</v>
      </c>
      <c r="C19" s="17">
        <f>((SQRT((Intra!C19/1.645)^2+(Inter!C19/1.645)^2+(Foreign!C19/1.645)^2))*1.645)</f>
        <v>200.52680618810044</v>
      </c>
      <c r="D19" s="18">
        <f t="shared" si="1"/>
        <v>0.11099691675231244</v>
      </c>
      <c r="E19" s="16">
        <f>Intra!E19+Inter!E19+Foreign!E19</f>
        <v>343</v>
      </c>
      <c r="F19" s="17">
        <f>((SQRT((Intra!F19/1.645)^2+(Inter!F19/1.645)^2+(Foreign!F19/1.645)^2))*1.645)</f>
        <v>140.21055595068441</v>
      </c>
      <c r="G19" s="18">
        <f t="shared" si="2"/>
        <v>0.15353625783348254</v>
      </c>
      <c r="H19" s="16">
        <f>Intra!H19+Inter!H19+Foreign!H19</f>
        <v>197</v>
      </c>
      <c r="I19" s="22">
        <f>((SQRT((Intra!I19/1.645)^2+(Inter!I19/1.645)^2+(Foreign!I19/1.645)^2))*1.645)</f>
        <v>244.68346899617066</v>
      </c>
    </row>
    <row r="20" spans="1:9" x14ac:dyDescent="0.3">
      <c r="A20" s="20" t="s">
        <v>21</v>
      </c>
      <c r="B20" s="16">
        <f>Intra!B20+Inter!B20+Foreign!B20</f>
        <v>333</v>
      </c>
      <c r="C20" s="17">
        <f>((SQRT((Intra!C20/1.645)^2+(Inter!C20/1.645)^2+(Foreign!C20/1.645)^2))*1.645)</f>
        <v>129.56079653969405</v>
      </c>
      <c r="D20" s="18">
        <f t="shared" si="1"/>
        <v>6.8448098663925996E-2</v>
      </c>
      <c r="E20" s="16">
        <f>Intra!E20+Inter!E20+Foreign!E20</f>
        <v>340</v>
      </c>
      <c r="F20" s="17">
        <f>((SQRT((Intra!F20/1.645)^2+(Inter!F20/1.645)^2+(Foreign!F20/1.645)^2))*1.645)</f>
        <v>175.14279888136997</v>
      </c>
      <c r="G20" s="18">
        <f t="shared" si="2"/>
        <v>0.15219337511190689</v>
      </c>
      <c r="H20" s="16">
        <f>Intra!H20+Inter!H20+Foreign!H20</f>
        <v>-7</v>
      </c>
      <c r="I20" s="22">
        <f>((SQRT((Intra!I20/1.645)^2+(Inter!I20/1.645)^2+(Foreign!I20/1.645)^2))*1.645)</f>
        <v>217.85545666794761</v>
      </c>
    </row>
    <row r="21" spans="1:9" x14ac:dyDescent="0.3">
      <c r="A21" s="20" t="s">
        <v>30</v>
      </c>
      <c r="B21" s="16">
        <f>Intra!B21+Inter!B21+Foreign!B21</f>
        <v>0</v>
      </c>
      <c r="C21" s="17">
        <f>((SQRT((Intra!C21/1.645)^2+(Inter!C21/1.645)^2+(Foreign!C21/1.645)^2))*1.645)</f>
        <v>0</v>
      </c>
      <c r="D21" s="18">
        <f t="shared" si="1"/>
        <v>0</v>
      </c>
      <c r="E21" s="16">
        <f>Intra!E21+Inter!E21+Foreign!E21</f>
        <v>0</v>
      </c>
      <c r="F21" s="17">
        <f>((SQRT((Intra!F21/1.645)^2+(Inter!F21/1.645)^2+(Foreign!F21/1.645)^2))*1.645)</f>
        <v>0</v>
      </c>
      <c r="G21" s="18">
        <f t="shared" si="2"/>
        <v>0</v>
      </c>
      <c r="H21" s="16">
        <f>Intra!H21+Inter!H21+Foreign!H21</f>
        <v>0</v>
      </c>
      <c r="I21" s="22">
        <f>((SQRT((Intra!I21/1.645)^2+(Inter!I21/1.645)^2+(Foreign!I21/1.645)^2))*1.645)</f>
        <v>0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5890</v>
      </c>
      <c r="C24" s="17">
        <f>((SQRT((Intra!C24/1.645)^2+(Inter!C24/1.645)^2+(Foreign!C24/1.645)^2))*1.645)</f>
        <v>663.01809930046397</v>
      </c>
      <c r="D24" s="18">
        <f>B24/B$24</f>
        <v>1</v>
      </c>
      <c r="E24" s="16">
        <f>Intra!E24+Inter!E24+Foreign!E24</f>
        <v>2680</v>
      </c>
      <c r="F24" s="17">
        <f>((SQRT((Intra!F24/1.645)^2+(Inter!F24/1.645)^2+(Foreign!F24/1.645)^2))*1.645)</f>
        <v>411.17757720965278</v>
      </c>
      <c r="G24" s="18">
        <f>E24/E$24</f>
        <v>1</v>
      </c>
      <c r="H24" s="16">
        <f>Intra!H24+Inter!H24+Foreign!H24</f>
        <v>3210</v>
      </c>
      <c r="I24" s="22">
        <f>((SQRT((Intra!I24/1.645)^2+(Inter!I24/1.645)^2+(Foreign!I24/1.645)^2))*1.645)</f>
        <v>780.16664886420256</v>
      </c>
    </row>
    <row r="25" spans="1:9" ht="28.8" x14ac:dyDescent="0.3">
      <c r="A25" s="19" t="s">
        <v>25</v>
      </c>
      <c r="B25" s="16">
        <f>Intra!B25+Inter!B25+Foreign!B25</f>
        <v>1230</v>
      </c>
      <c r="C25" s="17">
        <f>((SQRT((Intra!C25/1.645)^2+(Inter!C25/1.645)^2+(Foreign!C25/1.645)^2))*1.645)</f>
        <v>314.38988533348203</v>
      </c>
      <c r="D25" s="18">
        <f t="shared" ref="D25:D30" si="3">B25/B$24</f>
        <v>0.20882852292020374</v>
      </c>
      <c r="E25" s="16">
        <f>Intra!E25+Inter!E25+Foreign!E25</f>
        <v>1058</v>
      </c>
      <c r="F25" s="17">
        <f>((SQRT((Intra!F25/1.645)^2+(Inter!F25/1.645)^2+(Foreign!F25/1.645)^2))*1.645)</f>
        <v>287.65778279059305</v>
      </c>
      <c r="G25" s="18">
        <f t="shared" ref="G25:G30" si="4">E25/E$24</f>
        <v>0.39477611940298507</v>
      </c>
      <c r="H25" s="16">
        <f>Intra!H25+Inter!H25+Foreign!H25</f>
        <v>172</v>
      </c>
      <c r="I25" s="22">
        <f>((SQRT((Intra!I25/1.645)^2+(Inter!I25/1.645)^2+(Foreign!I25/1.645)^2))*1.645)</f>
        <v>426.13143512301463</v>
      </c>
    </row>
    <row r="26" spans="1:9" ht="28.8" x14ac:dyDescent="0.3">
      <c r="A26" s="19" t="s">
        <v>26</v>
      </c>
      <c r="B26" s="16">
        <f>Intra!B26+Inter!B26+Foreign!B26</f>
        <v>537</v>
      </c>
      <c r="C26" s="17">
        <f>((SQRT((Intra!C26/1.645)^2+(Inter!C26/1.645)^2+(Foreign!C26/1.645)^2))*1.645)</f>
        <v>186.95721435665433</v>
      </c>
      <c r="D26" s="18">
        <f t="shared" si="3"/>
        <v>9.1171477079796268E-2</v>
      </c>
      <c r="E26" s="16">
        <f>Intra!E26+Inter!E26+Foreign!E26</f>
        <v>163</v>
      </c>
      <c r="F26" s="17">
        <f>((SQRT((Intra!F26/1.645)^2+(Inter!F26/1.645)^2+(Foreign!F26/1.645)^2))*1.645)</f>
        <v>89.827612681179502</v>
      </c>
      <c r="G26" s="18">
        <f t="shared" si="4"/>
        <v>6.0820895522388056E-2</v>
      </c>
      <c r="H26" s="16">
        <f>Intra!H26+Inter!H26+Foreign!H26</f>
        <v>374</v>
      </c>
      <c r="I26" s="22">
        <f>((SQRT((Intra!I26/1.645)^2+(Inter!I26/1.645)^2+(Foreign!I26/1.645)^2))*1.645)</f>
        <v>207.41745346040673</v>
      </c>
    </row>
    <row r="27" spans="1:9" ht="28.8" x14ac:dyDescent="0.3">
      <c r="A27" s="19" t="s">
        <v>27</v>
      </c>
      <c r="B27" s="16">
        <f>Intra!B27+Inter!B27+Foreign!B27</f>
        <v>912</v>
      </c>
      <c r="C27" s="17">
        <f>((SQRT((Intra!C27/1.645)^2+(Inter!C27/1.645)^2+(Foreign!C27/1.645)^2))*1.645)</f>
        <v>221.1515317604651</v>
      </c>
      <c r="D27" s="18">
        <f t="shared" si="3"/>
        <v>0.15483870967741936</v>
      </c>
      <c r="E27" s="16">
        <f>Intra!E27+Inter!E27+Foreign!E27</f>
        <v>550</v>
      </c>
      <c r="F27" s="17">
        <f>((SQRT((Intra!F27/1.645)^2+(Inter!F27/1.645)^2+(Foreign!F27/1.645)^2))*1.645)</f>
        <v>196.0280592160214</v>
      </c>
      <c r="G27" s="18">
        <f t="shared" si="4"/>
        <v>0.20522388059701493</v>
      </c>
      <c r="H27" s="16">
        <f>Intra!H27+Inter!H27+Foreign!H27</f>
        <v>362</v>
      </c>
      <c r="I27" s="22">
        <f>((SQRT((Intra!I27/1.645)^2+(Inter!I27/1.645)^2+(Foreign!I27/1.645)^2))*1.645)</f>
        <v>295.52495664495069</v>
      </c>
    </row>
    <row r="28" spans="1:9" ht="28.8" x14ac:dyDescent="0.3">
      <c r="A28" s="19" t="s">
        <v>28</v>
      </c>
      <c r="B28" s="16">
        <f>Intra!B28+Inter!B28+Foreign!B28</f>
        <v>1516</v>
      </c>
      <c r="C28" s="17">
        <f>((SQRT((Intra!C28/1.645)^2+(Inter!C28/1.645)^2+(Foreign!C28/1.645)^2))*1.645)</f>
        <v>362.60446770551516</v>
      </c>
      <c r="D28" s="18">
        <f t="shared" si="3"/>
        <v>0.25738539898132429</v>
      </c>
      <c r="E28" s="16">
        <f>Intra!E28+Inter!E28+Foreign!E28</f>
        <v>241</v>
      </c>
      <c r="F28" s="17">
        <f>((SQRT((Intra!F28/1.645)^2+(Inter!F28/1.645)^2+(Foreign!F28/1.645)^2))*1.645)</f>
        <v>97.999999999999986</v>
      </c>
      <c r="G28" s="18">
        <f t="shared" si="4"/>
        <v>8.9925373134328357E-2</v>
      </c>
      <c r="H28" s="16">
        <f>Intra!H28+Inter!H28+Foreign!H28</f>
        <v>1275</v>
      </c>
      <c r="I28" s="22">
        <f>((SQRT((Intra!I28/1.645)^2+(Inter!I28/1.645)^2+(Foreign!I28/1.645)^2))*1.645)</f>
        <v>375.61416373720522</v>
      </c>
    </row>
    <row r="29" spans="1:9" x14ac:dyDescent="0.3">
      <c r="A29" s="19" t="s">
        <v>22</v>
      </c>
      <c r="B29" s="16">
        <f>Intra!B29+Inter!B29+Foreign!B29</f>
        <v>817</v>
      </c>
      <c r="C29" s="17">
        <f>((SQRT((Intra!C29/1.645)^2+(Inter!C29/1.645)^2+(Foreign!C29/1.645)^2))*1.645)</f>
        <v>250.23988491045949</v>
      </c>
      <c r="D29" s="18">
        <f t="shared" si="3"/>
        <v>0.13870967741935483</v>
      </c>
      <c r="E29" s="16">
        <f>Intra!E29+Inter!E29+Foreign!E29</f>
        <v>258</v>
      </c>
      <c r="F29" s="17">
        <f>((SQRT((Intra!F29/1.645)^2+(Inter!F29/1.645)^2+(Foreign!F29/1.645)^2))*1.645)</f>
        <v>125.3435279541788</v>
      </c>
      <c r="G29" s="18">
        <f t="shared" si="4"/>
        <v>9.6268656716417905E-2</v>
      </c>
      <c r="H29" s="16">
        <f>Intra!H29+Inter!H29+Foreign!H29</f>
        <v>559</v>
      </c>
      <c r="I29" s="22">
        <f>((SQRT((Intra!I29/1.645)^2+(Inter!I29/1.645)^2+(Foreign!I29/1.645)^2))*1.645)</f>
        <v>279.87675859206314</v>
      </c>
    </row>
    <row r="30" spans="1:9" x14ac:dyDescent="0.3">
      <c r="A30" s="24" t="s">
        <v>23</v>
      </c>
      <c r="B30" s="25">
        <f>Intra!B30+Inter!B30+Foreign!B30</f>
        <v>878</v>
      </c>
      <c r="C30" s="26">
        <f>((SQRT((Intra!C30/1.645)^2+(Inter!C30/1.645)^2+(Foreign!C30/1.645)^2))*1.645)</f>
        <v>250.57733337235433</v>
      </c>
      <c r="D30" s="27">
        <f t="shared" si="3"/>
        <v>0.14906621392190153</v>
      </c>
      <c r="E30" s="25">
        <f>Intra!E30+Inter!E30+Foreign!E30</f>
        <v>410</v>
      </c>
      <c r="F30" s="26">
        <f>((SQRT((Intra!F30/1.645)^2+(Inter!F30/1.645)^2+(Foreign!F30/1.645)^2))*1.645)</f>
        <v>121.45781160551181</v>
      </c>
      <c r="G30" s="27">
        <f t="shared" si="4"/>
        <v>0.15298507462686567</v>
      </c>
      <c r="H30" s="25">
        <f>Intra!H30+Inter!H30+Foreign!H30</f>
        <v>468</v>
      </c>
      <c r="I30" s="28">
        <f>((SQRT((Intra!I30/1.645)^2+(Inter!I30/1.645)^2+(Foreign!I30/1.645)^2))*1.645)</f>
        <v>278.46184657866502</v>
      </c>
    </row>
    <row r="32" spans="1:9" x14ac:dyDescent="0.3">
      <c r="A32" s="7" t="s">
        <v>6</v>
      </c>
    </row>
    <row r="33" spans="1:9" ht="28.8" customHeight="1" x14ac:dyDescent="0.3">
      <c r="A33" s="45" t="s">
        <v>37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Total!A3</f>
        <v>Wicomico County</v>
      </c>
      <c r="B3" s="47" t="s">
        <v>9</v>
      </c>
      <c r="C3" s="47"/>
      <c r="D3" s="47"/>
      <c r="E3" s="47"/>
      <c r="F3" s="47"/>
      <c r="G3" s="47"/>
      <c r="H3" s="47"/>
      <c r="I3" s="47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36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9">
        <v>3447</v>
      </c>
      <c r="C8" s="49">
        <v>545.08347984506008</v>
      </c>
      <c r="D8" s="18">
        <f t="shared" ref="D8:D12" si="0">B8/B$8</f>
        <v>1</v>
      </c>
      <c r="E8" s="48">
        <v>1840</v>
      </c>
      <c r="F8" s="48">
        <v>361.40143884605664</v>
      </c>
      <c r="G8" s="18">
        <f t="shared" ref="G8:G12" si="1">E8/E$8</f>
        <v>1</v>
      </c>
      <c r="H8" s="34">
        <f t="shared" ref="H8:H12" si="2">B8-E8</f>
        <v>1607</v>
      </c>
      <c r="I8" s="35">
        <f>((SQRT((C8/1.645)^2+(F8/1.645)^2)))*1.645</f>
        <v>654.00840973186268</v>
      </c>
    </row>
    <row r="9" spans="1:9" x14ac:dyDescent="0.3">
      <c r="A9" s="32" t="s">
        <v>13</v>
      </c>
      <c r="B9" s="49">
        <v>1336</v>
      </c>
      <c r="C9" s="49">
        <v>351.34029088620053</v>
      </c>
      <c r="D9" s="18">
        <f t="shared" si="0"/>
        <v>0.38758340586016826</v>
      </c>
      <c r="E9" s="48">
        <v>965</v>
      </c>
      <c r="F9" s="48">
        <v>296.92591668630075</v>
      </c>
      <c r="G9" s="18">
        <f t="shared" si="1"/>
        <v>0.52445652173913049</v>
      </c>
      <c r="H9" s="34">
        <f t="shared" si="2"/>
        <v>371</v>
      </c>
      <c r="I9" s="35">
        <f t="shared" ref="I9:I12" si="3">((SQRT((C9/1.645)^2+(F9/1.645)^2)))*1.645</f>
        <v>460.00543475050381</v>
      </c>
    </row>
    <row r="10" spans="1:9" x14ac:dyDescent="0.3">
      <c r="A10" s="32" t="s">
        <v>14</v>
      </c>
      <c r="B10" s="49">
        <v>321</v>
      </c>
      <c r="C10" s="49">
        <v>165.1817181167456</v>
      </c>
      <c r="D10" s="18">
        <f t="shared" si="0"/>
        <v>9.3124456048738036E-2</v>
      </c>
      <c r="E10" s="48">
        <v>185</v>
      </c>
      <c r="F10" s="48">
        <v>105.57461816175325</v>
      </c>
      <c r="G10" s="18">
        <f t="shared" si="1"/>
        <v>0.10054347826086957</v>
      </c>
      <c r="H10" s="34">
        <f t="shared" si="2"/>
        <v>136</v>
      </c>
      <c r="I10" s="35">
        <f t="shared" si="3"/>
        <v>196.03826157156158</v>
      </c>
    </row>
    <row r="11" spans="1:9" x14ac:dyDescent="0.3">
      <c r="A11" s="32" t="s">
        <v>15</v>
      </c>
      <c r="B11" s="49">
        <v>0</v>
      </c>
      <c r="C11" s="49">
        <v>0</v>
      </c>
      <c r="D11" s="18">
        <f t="shared" si="0"/>
        <v>0</v>
      </c>
      <c r="E11" s="48">
        <v>0</v>
      </c>
      <c r="F11" s="48">
        <v>0</v>
      </c>
      <c r="G11" s="18">
        <f t="shared" si="1"/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9">
        <v>1790</v>
      </c>
      <c r="C12" s="49">
        <v>382.61076827501864</v>
      </c>
      <c r="D12" s="18">
        <f t="shared" si="0"/>
        <v>0.51929213809109376</v>
      </c>
      <c r="E12" s="48">
        <v>690</v>
      </c>
      <c r="F12" s="48">
        <v>176.91806012954135</v>
      </c>
      <c r="G12" s="18">
        <f t="shared" si="1"/>
        <v>0.375</v>
      </c>
      <c r="H12" s="34">
        <f t="shared" si="2"/>
        <v>1100</v>
      </c>
      <c r="I12" s="35">
        <f t="shared" si="3"/>
        <v>421.53410300947189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5">
        <v>2970</v>
      </c>
      <c r="C15" s="55">
        <v>483.85121680119806</v>
      </c>
      <c r="D15" s="18">
        <f>B15/B$15</f>
        <v>1</v>
      </c>
      <c r="E15" s="56">
        <v>1493</v>
      </c>
      <c r="F15" s="56">
        <v>310.77805585336944</v>
      </c>
      <c r="G15" s="18">
        <f>E15/E$15</f>
        <v>1</v>
      </c>
      <c r="H15" s="16">
        <f t="shared" ref="H15:H21" si="4">B15-E15</f>
        <v>1477</v>
      </c>
      <c r="I15" s="35">
        <f t="shared" ref="I15:I21" si="5">((SQRT((C15/1.645)^2+(F15/1.645)^2)))*1.645</f>
        <v>575.06086634372878</v>
      </c>
    </row>
    <row r="16" spans="1:9" x14ac:dyDescent="0.3">
      <c r="A16" s="32" t="s">
        <v>17</v>
      </c>
      <c r="B16" s="55">
        <v>344</v>
      </c>
      <c r="C16" s="55">
        <v>175.41379649275021</v>
      </c>
      <c r="D16" s="18">
        <f>B16/B$15</f>
        <v>0.11582491582491583</v>
      </c>
      <c r="E16" s="56">
        <v>366</v>
      </c>
      <c r="F16" s="56">
        <v>155.36087023443196</v>
      </c>
      <c r="G16" s="18">
        <f>E16/E$15</f>
        <v>0.24514400535833891</v>
      </c>
      <c r="H16" s="16">
        <f t="shared" si="4"/>
        <v>-22</v>
      </c>
      <c r="I16" s="35">
        <f t="shared" si="5"/>
        <v>234.322427437068</v>
      </c>
    </row>
    <row r="17" spans="1:9" x14ac:dyDescent="0.3">
      <c r="A17" s="32" t="s">
        <v>18</v>
      </c>
      <c r="B17" s="55">
        <v>1104</v>
      </c>
      <c r="C17" s="55">
        <v>294.21590711584582</v>
      </c>
      <c r="D17" s="18">
        <f t="shared" ref="D17:D21" si="6">B17/B$15</f>
        <v>0.37171717171717172</v>
      </c>
      <c r="E17" s="56">
        <v>328</v>
      </c>
      <c r="F17" s="56">
        <v>156.54072952429982</v>
      </c>
      <c r="G17" s="18">
        <f t="shared" ref="G17:G21" si="7">E17/E$15</f>
        <v>0.21969189551239116</v>
      </c>
      <c r="H17" s="16">
        <f t="shared" si="4"/>
        <v>776</v>
      </c>
      <c r="I17" s="35">
        <f t="shared" si="5"/>
        <v>333.26866039278281</v>
      </c>
    </row>
    <row r="18" spans="1:9" x14ac:dyDescent="0.3">
      <c r="A18" s="32" t="s">
        <v>19</v>
      </c>
      <c r="B18" s="55">
        <v>1042</v>
      </c>
      <c r="C18" s="55">
        <v>291.11853256019276</v>
      </c>
      <c r="D18" s="18">
        <f t="shared" si="6"/>
        <v>0.35084175084175084</v>
      </c>
      <c r="E18" s="56">
        <v>272</v>
      </c>
      <c r="F18" s="56">
        <v>132.63483705271403</v>
      </c>
      <c r="G18" s="18">
        <f t="shared" si="7"/>
        <v>0.18218352310783656</v>
      </c>
      <c r="H18" s="16">
        <f t="shared" si="4"/>
        <v>770</v>
      </c>
      <c r="I18" s="35">
        <f t="shared" si="5"/>
        <v>319.90936216372285</v>
      </c>
    </row>
    <row r="19" spans="1:9" x14ac:dyDescent="0.3">
      <c r="A19" s="33" t="s">
        <v>20</v>
      </c>
      <c r="B19" s="55">
        <v>264</v>
      </c>
      <c r="C19" s="55">
        <v>142.18298069740976</v>
      </c>
      <c r="D19" s="18">
        <f t="shared" si="6"/>
        <v>8.8888888888888892E-2</v>
      </c>
      <c r="E19" s="56">
        <v>320</v>
      </c>
      <c r="F19" s="56">
        <v>138.47382424126229</v>
      </c>
      <c r="G19" s="18">
        <f t="shared" si="7"/>
        <v>0.21433355659745479</v>
      </c>
      <c r="H19" s="16">
        <f t="shared" si="4"/>
        <v>-56</v>
      </c>
      <c r="I19" s="35">
        <f t="shared" si="5"/>
        <v>198.47166044551545</v>
      </c>
    </row>
    <row r="20" spans="1:9" x14ac:dyDescent="0.3">
      <c r="A20" s="33" t="s">
        <v>21</v>
      </c>
      <c r="B20" s="55">
        <v>216</v>
      </c>
      <c r="C20" s="55">
        <v>108.68762579061151</v>
      </c>
      <c r="D20" s="18">
        <f t="shared" si="6"/>
        <v>7.2727272727272724E-2</v>
      </c>
      <c r="E20" s="56">
        <v>207</v>
      </c>
      <c r="F20" s="56">
        <v>105.70714261581381</v>
      </c>
      <c r="G20" s="18">
        <f t="shared" si="7"/>
        <v>0.13864701942397856</v>
      </c>
      <c r="H20" s="16">
        <f t="shared" si="4"/>
        <v>9</v>
      </c>
      <c r="I20" s="35">
        <f t="shared" si="5"/>
        <v>151.61464309228182</v>
      </c>
    </row>
    <row r="21" spans="1:9" x14ac:dyDescent="0.3">
      <c r="A21" s="33" t="s">
        <v>30</v>
      </c>
      <c r="B21" s="55">
        <v>0</v>
      </c>
      <c r="C21" s="55">
        <v>0</v>
      </c>
      <c r="D21" s="18">
        <f t="shared" si="6"/>
        <v>0</v>
      </c>
      <c r="E21" s="56">
        <v>0</v>
      </c>
      <c r="F21" s="56">
        <v>0</v>
      </c>
      <c r="G21" s="18">
        <f t="shared" si="7"/>
        <v>0</v>
      </c>
      <c r="H21" s="16">
        <f t="shared" si="4"/>
        <v>0</v>
      </c>
      <c r="I21" s="35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1">
        <v>3447</v>
      </c>
      <c r="C24" s="61">
        <v>523.17014440810738</v>
      </c>
      <c r="D24" s="18">
        <f>B24/B$24</f>
        <v>1</v>
      </c>
      <c r="E24" s="62">
        <v>1840</v>
      </c>
      <c r="F24" s="62">
        <v>338.78901989291211</v>
      </c>
      <c r="G24" s="18">
        <f>E24/E$24</f>
        <v>1</v>
      </c>
      <c r="H24" s="16">
        <f t="shared" ref="H24:H30" si="8">B24-E24</f>
        <v>1607</v>
      </c>
      <c r="I24" s="35">
        <f t="shared" ref="I24:I30" si="9">((SQRT((C24/1.645)^2+(F24/1.645)^2)))*1.645</f>
        <v>623.2856487999702</v>
      </c>
    </row>
    <row r="25" spans="1:9" ht="28.8" x14ac:dyDescent="0.3">
      <c r="A25" s="32" t="s">
        <v>25</v>
      </c>
      <c r="B25" s="61">
        <v>599</v>
      </c>
      <c r="C25" s="61">
        <v>231.1839094746864</v>
      </c>
      <c r="D25" s="18">
        <f t="shared" ref="D25:D30" si="10">B25/B$24</f>
        <v>0.17377429648970119</v>
      </c>
      <c r="E25" s="62">
        <v>654</v>
      </c>
      <c r="F25" s="62">
        <v>238.38204630382717</v>
      </c>
      <c r="G25" s="18">
        <f t="shared" ref="G25:G30" si="11">E25/E$24</f>
        <v>0.35543478260869565</v>
      </c>
      <c r="H25" s="16">
        <f t="shared" si="8"/>
        <v>-55</v>
      </c>
      <c r="I25" s="35">
        <f t="shared" si="9"/>
        <v>332.07228128827614</v>
      </c>
    </row>
    <row r="26" spans="1:9" ht="28.8" x14ac:dyDescent="0.3">
      <c r="A26" s="32" t="s">
        <v>26</v>
      </c>
      <c r="B26" s="61">
        <v>327</v>
      </c>
      <c r="C26" s="61">
        <v>131.12208052040663</v>
      </c>
      <c r="D26" s="18">
        <f t="shared" si="10"/>
        <v>9.4865100087032209E-2</v>
      </c>
      <c r="E26" s="62">
        <v>108</v>
      </c>
      <c r="F26" s="62">
        <v>77.155686763841331</v>
      </c>
      <c r="G26" s="18">
        <f t="shared" si="11"/>
        <v>5.8695652173913045E-2</v>
      </c>
      <c r="H26" s="16">
        <f t="shared" si="8"/>
        <v>219</v>
      </c>
      <c r="I26" s="35">
        <f t="shared" si="9"/>
        <v>152.13809516357171</v>
      </c>
    </row>
    <row r="27" spans="1:9" ht="28.8" x14ac:dyDescent="0.3">
      <c r="A27" s="32" t="s">
        <v>27</v>
      </c>
      <c r="B27" s="61">
        <v>425</v>
      </c>
      <c r="C27" s="61">
        <v>145.21019247972919</v>
      </c>
      <c r="D27" s="18">
        <f t="shared" si="10"/>
        <v>0.12329561937917029</v>
      </c>
      <c r="E27" s="62">
        <v>388</v>
      </c>
      <c r="F27" s="62">
        <v>139.22284295330275</v>
      </c>
      <c r="G27" s="18">
        <f t="shared" si="11"/>
        <v>0.21086956521739131</v>
      </c>
      <c r="H27" s="16">
        <f t="shared" si="8"/>
        <v>37</v>
      </c>
      <c r="I27" s="35">
        <f t="shared" si="9"/>
        <v>201.16908311169487</v>
      </c>
    </row>
    <row r="28" spans="1:9" ht="28.8" x14ac:dyDescent="0.3">
      <c r="A28" s="32" t="s">
        <v>28</v>
      </c>
      <c r="B28" s="61">
        <v>1135</v>
      </c>
      <c r="C28" s="61">
        <v>332.88436430688654</v>
      </c>
      <c r="D28" s="18">
        <f t="shared" si="10"/>
        <v>0.32927183057731363</v>
      </c>
      <c r="E28" s="62">
        <v>184</v>
      </c>
      <c r="F28" s="62">
        <v>90.746900773525027</v>
      </c>
      <c r="G28" s="18">
        <f t="shared" si="11"/>
        <v>0.1</v>
      </c>
      <c r="H28" s="16">
        <f t="shared" si="8"/>
        <v>951</v>
      </c>
      <c r="I28" s="35">
        <f t="shared" si="9"/>
        <v>345.03188258478372</v>
      </c>
    </row>
    <row r="29" spans="1:9" x14ac:dyDescent="0.3">
      <c r="A29" s="32" t="s">
        <v>22</v>
      </c>
      <c r="B29" s="61">
        <v>484</v>
      </c>
      <c r="C29" s="61">
        <v>191.06281689538653</v>
      </c>
      <c r="D29" s="18">
        <f t="shared" si="10"/>
        <v>0.14041195242239629</v>
      </c>
      <c r="E29" s="62">
        <v>183</v>
      </c>
      <c r="F29" s="62">
        <v>110.58933040759402</v>
      </c>
      <c r="G29" s="18">
        <f t="shared" si="11"/>
        <v>9.945652173913043E-2</v>
      </c>
      <c r="H29" s="16">
        <f t="shared" si="8"/>
        <v>301</v>
      </c>
      <c r="I29" s="35">
        <f t="shared" si="9"/>
        <v>220.76005073382279</v>
      </c>
    </row>
    <row r="30" spans="1:9" x14ac:dyDescent="0.3">
      <c r="A30" s="37" t="s">
        <v>23</v>
      </c>
      <c r="B30" s="61">
        <v>477</v>
      </c>
      <c r="C30" s="61">
        <v>186.18539147849381</v>
      </c>
      <c r="D30" s="27">
        <f t="shared" si="10"/>
        <v>0.13838120104438642</v>
      </c>
      <c r="E30" s="62">
        <v>323</v>
      </c>
      <c r="F30" s="62">
        <v>110.23157442402788</v>
      </c>
      <c r="G30" s="27">
        <f t="shared" si="11"/>
        <v>0.17554347826086958</v>
      </c>
      <c r="H30" s="25">
        <f t="shared" si="8"/>
        <v>154</v>
      </c>
      <c r="I30" s="35">
        <f t="shared" si="9"/>
        <v>216.37005338077631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Wicomico County</v>
      </c>
      <c r="B3" s="44" t="s">
        <v>10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0">
        <v>2138</v>
      </c>
      <c r="C8" s="50">
        <v>410.83695062640118</v>
      </c>
      <c r="D8" s="18">
        <f t="shared" ref="D8" si="0">B8/B$8</f>
        <v>1</v>
      </c>
      <c r="E8" s="51">
        <v>840</v>
      </c>
      <c r="F8" s="51">
        <v>235.32955615476777</v>
      </c>
      <c r="G8" s="18">
        <f t="shared" ref="G8" si="1">E8/E$8</f>
        <v>1</v>
      </c>
      <c r="H8" s="34">
        <f t="shared" ref="H8:H12" si="2">B8-E8</f>
        <v>1298</v>
      </c>
      <c r="I8" s="35">
        <f t="shared" ref="I8:I12" si="3">((SQRT((C8/1.645)^2+(F8/1.645)^2)))*1.645</f>
        <v>473.462775727934</v>
      </c>
    </row>
    <row r="9" spans="1:9" x14ac:dyDescent="0.3">
      <c r="A9" s="32" t="s">
        <v>13</v>
      </c>
      <c r="B9" s="50">
        <v>975</v>
      </c>
      <c r="C9" s="50">
        <v>306.72463220289302</v>
      </c>
      <c r="D9" s="18">
        <f>B9/B$8</f>
        <v>0.4560336763330215</v>
      </c>
      <c r="E9" s="51">
        <v>487</v>
      </c>
      <c r="F9" s="51">
        <v>172.4731863218164</v>
      </c>
      <c r="G9" s="18">
        <f>E9/E$8</f>
        <v>0.57976190476190481</v>
      </c>
      <c r="H9" s="34">
        <f t="shared" si="2"/>
        <v>488</v>
      </c>
      <c r="I9" s="35">
        <f t="shared" si="3"/>
        <v>351.89060800197547</v>
      </c>
    </row>
    <row r="10" spans="1:9" x14ac:dyDescent="0.3">
      <c r="A10" s="32" t="s">
        <v>14</v>
      </c>
      <c r="B10" s="50">
        <v>314</v>
      </c>
      <c r="C10" s="50">
        <v>158.22136391777187</v>
      </c>
      <c r="D10" s="18">
        <f>B10/B$8</f>
        <v>0.14686623012160899</v>
      </c>
      <c r="E10" s="51">
        <v>125</v>
      </c>
      <c r="F10" s="51">
        <v>134.16407864998737</v>
      </c>
      <c r="G10" s="18">
        <f>E10/E$8</f>
        <v>0.14880952380952381</v>
      </c>
      <c r="H10" s="34">
        <f t="shared" si="2"/>
        <v>189</v>
      </c>
      <c r="I10" s="35">
        <f t="shared" si="3"/>
        <v>207.44637861384805</v>
      </c>
    </row>
    <row r="11" spans="1:9" x14ac:dyDescent="0.3">
      <c r="A11" s="32" t="s">
        <v>15</v>
      </c>
      <c r="B11" s="50">
        <v>12</v>
      </c>
      <c r="C11" s="50">
        <v>14.422205101855958</v>
      </c>
      <c r="D11" s="18">
        <f>B11/B$8</f>
        <v>5.6127221702525721E-3</v>
      </c>
      <c r="E11" s="51">
        <v>0</v>
      </c>
      <c r="F11" s="51">
        <v>0</v>
      </c>
      <c r="G11" s="18">
        <f>E11/E$8</f>
        <v>0</v>
      </c>
      <c r="H11" s="34">
        <f t="shared" si="2"/>
        <v>12</v>
      </c>
      <c r="I11" s="35">
        <f t="shared" si="3"/>
        <v>14.422205101855958</v>
      </c>
    </row>
    <row r="12" spans="1:9" x14ac:dyDescent="0.3">
      <c r="A12" s="33" t="s">
        <v>16</v>
      </c>
      <c r="B12" s="50">
        <v>837</v>
      </c>
      <c r="C12" s="50">
        <v>222.40728405337808</v>
      </c>
      <c r="D12" s="18">
        <f>B12/B$8</f>
        <v>0.39148737137511691</v>
      </c>
      <c r="E12" s="51">
        <v>228</v>
      </c>
      <c r="F12" s="51">
        <v>87.367041840730764</v>
      </c>
      <c r="G12" s="18">
        <f>E12/E$8</f>
        <v>0.27142857142857141</v>
      </c>
      <c r="H12" s="34">
        <f t="shared" si="2"/>
        <v>609</v>
      </c>
      <c r="I12" s="35">
        <f t="shared" si="3"/>
        <v>238.95187800057147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1688</v>
      </c>
      <c r="C15" s="57">
        <v>343.25063729001295</v>
      </c>
      <c r="D15" s="18">
        <f>B15/B$15</f>
        <v>1</v>
      </c>
      <c r="E15" s="58">
        <v>741</v>
      </c>
      <c r="F15" s="58">
        <v>247.62673522865015</v>
      </c>
      <c r="G15" s="18">
        <f>E15/E$15</f>
        <v>1</v>
      </c>
      <c r="H15" s="16">
        <f t="shared" ref="H15:H21" si="4">B15-E15</f>
        <v>947</v>
      </c>
      <c r="I15" s="22">
        <f t="shared" ref="I15:I21" si="5">((SQRT((C15/1.645)^2+(F15/1.645)^2)))*1.645</f>
        <v>423.24933549859242</v>
      </c>
    </row>
    <row r="16" spans="1:9" x14ac:dyDescent="0.3">
      <c r="A16" s="32" t="s">
        <v>17</v>
      </c>
      <c r="B16" s="57">
        <v>194</v>
      </c>
      <c r="C16" s="57">
        <v>82.073138114732771</v>
      </c>
      <c r="D16" s="18">
        <f>B16/B$15</f>
        <v>0.11492890995260663</v>
      </c>
      <c r="E16" s="58">
        <v>202</v>
      </c>
      <c r="F16" s="58">
        <v>124.48293055676348</v>
      </c>
      <c r="G16" s="18">
        <f>E16/E$15</f>
        <v>0.2726045883940621</v>
      </c>
      <c r="H16" s="16">
        <f t="shared" si="4"/>
        <v>-8</v>
      </c>
      <c r="I16" s="22">
        <f t="shared" si="5"/>
        <v>149.10399055692639</v>
      </c>
    </row>
    <row r="17" spans="1:9" x14ac:dyDescent="0.3">
      <c r="A17" s="32" t="s">
        <v>18</v>
      </c>
      <c r="B17" s="57">
        <v>637</v>
      </c>
      <c r="C17" s="57">
        <v>207.12315177207978</v>
      </c>
      <c r="D17" s="18">
        <f t="shared" ref="D17:D21" si="6">B17/B$15</f>
        <v>0.37736966824644552</v>
      </c>
      <c r="E17" s="58">
        <v>291</v>
      </c>
      <c r="F17" s="58">
        <v>151.70695435608744</v>
      </c>
      <c r="G17" s="18">
        <f t="shared" ref="G17:G21" si="7">E17/E$15</f>
        <v>0.39271255060728744</v>
      </c>
      <c r="H17" s="16">
        <f t="shared" si="4"/>
        <v>346</v>
      </c>
      <c r="I17" s="22">
        <f t="shared" si="5"/>
        <v>256.73916724956473</v>
      </c>
    </row>
    <row r="18" spans="1:9" x14ac:dyDescent="0.3">
      <c r="A18" s="32" t="s">
        <v>19</v>
      </c>
      <c r="B18" s="57">
        <v>514</v>
      </c>
      <c r="C18" s="57">
        <v>213.71710273162512</v>
      </c>
      <c r="D18" s="18">
        <f t="shared" si="6"/>
        <v>0.30450236966824645</v>
      </c>
      <c r="E18" s="58">
        <v>92</v>
      </c>
      <c r="F18" s="58">
        <v>53.131911315140925</v>
      </c>
      <c r="G18" s="18">
        <f t="shared" si="7"/>
        <v>0.12415654520917679</v>
      </c>
      <c r="H18" s="16">
        <f t="shared" si="4"/>
        <v>422</v>
      </c>
      <c r="I18" s="22">
        <f t="shared" si="5"/>
        <v>220.22261464254763</v>
      </c>
    </row>
    <row r="19" spans="1:9" x14ac:dyDescent="0.3">
      <c r="A19" s="33" t="s">
        <v>20</v>
      </c>
      <c r="B19" s="57">
        <v>248</v>
      </c>
      <c r="C19" s="57">
        <v>136.47710430691296</v>
      </c>
      <c r="D19" s="18">
        <f t="shared" si="6"/>
        <v>0.14691943127962084</v>
      </c>
      <c r="E19" s="58">
        <v>23</v>
      </c>
      <c r="F19" s="58">
        <v>22</v>
      </c>
      <c r="G19" s="18">
        <f t="shared" si="7"/>
        <v>3.1039136302294199E-2</v>
      </c>
      <c r="H19" s="16">
        <f t="shared" si="4"/>
        <v>225</v>
      </c>
      <c r="I19" s="22">
        <f t="shared" si="5"/>
        <v>138.23892360692051</v>
      </c>
    </row>
    <row r="20" spans="1:9" x14ac:dyDescent="0.3">
      <c r="A20" s="33" t="s">
        <v>21</v>
      </c>
      <c r="B20" s="57">
        <v>95</v>
      </c>
      <c r="C20" s="57">
        <v>62.321745803531535</v>
      </c>
      <c r="D20" s="18">
        <f t="shared" si="6"/>
        <v>5.6279620853080567E-2</v>
      </c>
      <c r="E20" s="58">
        <v>133</v>
      </c>
      <c r="F20" s="58">
        <v>139.645980966156</v>
      </c>
      <c r="G20" s="18">
        <f t="shared" si="7"/>
        <v>0.17948717948717949</v>
      </c>
      <c r="H20" s="16">
        <f t="shared" si="4"/>
        <v>-38</v>
      </c>
      <c r="I20" s="22">
        <f t="shared" si="5"/>
        <v>152.92154851426272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6"/>
        <v>0</v>
      </c>
      <c r="E21" s="58">
        <v>0</v>
      </c>
      <c r="F21" s="58">
        <v>0</v>
      </c>
      <c r="G21" s="18">
        <f t="shared" si="7"/>
        <v>0</v>
      </c>
      <c r="H21" s="16">
        <f t="shared" si="4"/>
        <v>0</v>
      </c>
      <c r="I21" s="22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9">
        <v>2138</v>
      </c>
      <c r="C24" s="59">
        <v>374.35010351274116</v>
      </c>
      <c r="D24" s="18">
        <f>B24/B$24</f>
        <v>1</v>
      </c>
      <c r="E24" s="60">
        <v>840</v>
      </c>
      <c r="F24" s="60">
        <v>233</v>
      </c>
      <c r="G24" s="18">
        <f>E24/E$24</f>
        <v>1</v>
      </c>
      <c r="H24" s="16">
        <f>B24-E24</f>
        <v>1298</v>
      </c>
      <c r="I24" s="22">
        <f t="shared" ref="I24:I30" si="8">((SQRT((C24/1.645)^2+(F24/1.645)^2)))*1.645</f>
        <v>440.93877125968407</v>
      </c>
    </row>
    <row r="25" spans="1:9" ht="28.8" x14ac:dyDescent="0.3">
      <c r="A25" s="32" t="s">
        <v>25</v>
      </c>
      <c r="B25" s="59">
        <v>527</v>
      </c>
      <c r="C25" s="59">
        <v>195.9438695136952</v>
      </c>
      <c r="D25" s="18">
        <f t="shared" ref="D25:D30" si="9">B25/B$24</f>
        <v>0.24649204864359214</v>
      </c>
      <c r="E25" s="60">
        <v>404</v>
      </c>
      <c r="F25" s="60">
        <v>161</v>
      </c>
      <c r="G25" s="18">
        <f t="shared" ref="G25:G30" si="10">E25/E$24</f>
        <v>0.48095238095238096</v>
      </c>
      <c r="H25" s="16">
        <f t="shared" ref="H25:H30" si="11">B25-E25</f>
        <v>123</v>
      </c>
      <c r="I25" s="22">
        <f t="shared" si="8"/>
        <v>253.60402205012443</v>
      </c>
    </row>
    <row r="26" spans="1:9" ht="28.8" x14ac:dyDescent="0.3">
      <c r="A26" s="32" t="s">
        <v>26</v>
      </c>
      <c r="B26" s="59">
        <v>181</v>
      </c>
      <c r="C26" s="59">
        <v>127.12198865656562</v>
      </c>
      <c r="D26" s="18">
        <f t="shared" si="9"/>
        <v>8.4658559401309633E-2</v>
      </c>
      <c r="E26" s="60">
        <v>55</v>
      </c>
      <c r="F26" s="60">
        <v>46</v>
      </c>
      <c r="G26" s="18">
        <f t="shared" si="10"/>
        <v>6.5476190476190479E-2</v>
      </c>
      <c r="H26" s="16">
        <f t="shared" si="11"/>
        <v>126</v>
      </c>
      <c r="I26" s="22">
        <f t="shared" si="8"/>
        <v>135.1887569289695</v>
      </c>
    </row>
    <row r="27" spans="1:9" ht="28.8" x14ac:dyDescent="0.3">
      <c r="A27" s="32" t="s">
        <v>27</v>
      </c>
      <c r="B27" s="59">
        <v>445</v>
      </c>
      <c r="C27" s="59">
        <v>154.32757368662286</v>
      </c>
      <c r="D27" s="18">
        <f t="shared" si="9"/>
        <v>0.20813844714686622</v>
      </c>
      <c r="E27" s="60">
        <v>162</v>
      </c>
      <c r="F27" s="60">
        <v>138</v>
      </c>
      <c r="G27" s="18">
        <f t="shared" si="10"/>
        <v>0.19285714285714287</v>
      </c>
      <c r="H27" s="16">
        <f t="shared" si="11"/>
        <v>283</v>
      </c>
      <c r="I27" s="22">
        <f t="shared" si="8"/>
        <v>207.02898347815943</v>
      </c>
    </row>
    <row r="28" spans="1:9" ht="28.8" x14ac:dyDescent="0.3">
      <c r="A28" s="32" t="s">
        <v>28</v>
      </c>
      <c r="B28" s="59">
        <v>349</v>
      </c>
      <c r="C28" s="59">
        <v>139.31618714277246</v>
      </c>
      <c r="D28" s="18">
        <f t="shared" si="9"/>
        <v>0.16323666978484566</v>
      </c>
      <c r="E28" s="60">
        <v>57</v>
      </c>
      <c r="F28" s="60">
        <v>37</v>
      </c>
      <c r="G28" s="18">
        <f t="shared" si="10"/>
        <v>6.7857142857142852E-2</v>
      </c>
      <c r="H28" s="16">
        <f t="shared" si="11"/>
        <v>292</v>
      </c>
      <c r="I28" s="22">
        <f t="shared" si="8"/>
        <v>144.14575956302008</v>
      </c>
    </row>
    <row r="29" spans="1:9" x14ac:dyDescent="0.3">
      <c r="A29" s="32" t="s">
        <v>22</v>
      </c>
      <c r="B29" s="59">
        <v>333</v>
      </c>
      <c r="C29" s="59">
        <v>161.60136138040423</v>
      </c>
      <c r="D29" s="18">
        <f t="shared" si="9"/>
        <v>0.15575304022450889</v>
      </c>
      <c r="E29" s="60">
        <v>75</v>
      </c>
      <c r="F29" s="60">
        <v>59</v>
      </c>
      <c r="G29" s="18">
        <f t="shared" si="10"/>
        <v>8.9285714285714288E-2</v>
      </c>
      <c r="H29" s="16">
        <f t="shared" si="11"/>
        <v>258</v>
      </c>
      <c r="I29" s="22">
        <f t="shared" si="8"/>
        <v>172.03488018422311</v>
      </c>
    </row>
    <row r="30" spans="1:9" x14ac:dyDescent="0.3">
      <c r="A30" s="37" t="s">
        <v>23</v>
      </c>
      <c r="B30" s="59">
        <v>303</v>
      </c>
      <c r="C30" s="59">
        <v>127.44802862343538</v>
      </c>
      <c r="D30" s="18">
        <f t="shared" si="9"/>
        <v>0.14172123479887747</v>
      </c>
      <c r="E30" s="60">
        <v>87</v>
      </c>
      <c r="F30" s="60">
        <v>51</v>
      </c>
      <c r="G30" s="27">
        <f t="shared" si="10"/>
        <v>0.10357142857142858</v>
      </c>
      <c r="H30" s="25">
        <f t="shared" si="11"/>
        <v>216</v>
      </c>
      <c r="I30" s="28">
        <f t="shared" si="8"/>
        <v>137.27344972717776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Wicomico County</v>
      </c>
      <c r="B3" s="44" t="s">
        <v>7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2">
        <v>305</v>
      </c>
      <c r="C8" s="52">
        <v>167.22739010102381</v>
      </c>
      <c r="D8" s="18">
        <f>IF(B8=0,0,B8/B$8)</f>
        <v>1</v>
      </c>
      <c r="E8" s="40">
        <v>0</v>
      </c>
      <c r="F8" s="40">
        <v>0</v>
      </c>
      <c r="G8" s="18">
        <v>0</v>
      </c>
      <c r="H8" s="34">
        <f t="shared" ref="H8:H12" si="0">B8-E8</f>
        <v>305</v>
      </c>
      <c r="I8" s="35">
        <f t="shared" ref="I8:I12" si="1">((SQRT((C8/1.645)^2+(F8/1.645)^2)))*1.645</f>
        <v>167.22739010102381</v>
      </c>
    </row>
    <row r="9" spans="1:9" x14ac:dyDescent="0.3">
      <c r="A9" s="32" t="s">
        <v>13</v>
      </c>
      <c r="B9" s="52">
        <v>118</v>
      </c>
      <c r="C9" s="52">
        <v>105.1189802081432</v>
      </c>
      <c r="D9" s="18">
        <f t="shared" ref="D9:D12" si="2">IF(B9=0,0,B9/B$8)</f>
        <v>0.38688524590163936</v>
      </c>
      <c r="E9" s="40">
        <v>0</v>
      </c>
      <c r="F9" s="40">
        <v>0</v>
      </c>
      <c r="G9" s="18">
        <v>0</v>
      </c>
      <c r="H9" s="34">
        <f t="shared" si="0"/>
        <v>118</v>
      </c>
      <c r="I9" s="35">
        <f t="shared" si="1"/>
        <v>105.1189802081432</v>
      </c>
    </row>
    <row r="10" spans="1:9" x14ac:dyDescent="0.3">
      <c r="A10" s="32" t="s">
        <v>14</v>
      </c>
      <c r="B10" s="52">
        <v>9</v>
      </c>
      <c r="C10" s="52">
        <v>25</v>
      </c>
      <c r="D10" s="18">
        <f t="shared" si="2"/>
        <v>2.9508196721311476E-2</v>
      </c>
      <c r="E10" s="40">
        <v>0</v>
      </c>
      <c r="F10" s="40">
        <v>0</v>
      </c>
      <c r="G10" s="18">
        <v>0</v>
      </c>
      <c r="H10" s="34">
        <f t="shared" si="0"/>
        <v>9</v>
      </c>
      <c r="I10" s="35">
        <f>((SQRT((C10/1.645)^2+(F10/1.645)^2)))*1.645</f>
        <v>25</v>
      </c>
    </row>
    <row r="11" spans="1:9" x14ac:dyDescent="0.3">
      <c r="A11" s="32" t="s">
        <v>15</v>
      </c>
      <c r="B11" s="52">
        <v>0</v>
      </c>
      <c r="C11" s="52">
        <v>0</v>
      </c>
      <c r="D11" s="18">
        <f t="shared" si="2"/>
        <v>0</v>
      </c>
      <c r="E11" s="40">
        <v>0</v>
      </c>
      <c r="F11" s="40">
        <v>0</v>
      </c>
      <c r="G11" s="18">
        <v>0</v>
      </c>
      <c r="H11" s="34">
        <f t="shared" si="0"/>
        <v>0</v>
      </c>
      <c r="I11" s="35">
        <f>((SQRT((C11/1.645)^2+(F11/1.645)^2)))*1.645</f>
        <v>0</v>
      </c>
    </row>
    <row r="12" spans="1:9" x14ac:dyDescent="0.3">
      <c r="A12" s="33" t="s">
        <v>16</v>
      </c>
      <c r="B12" s="52">
        <v>178</v>
      </c>
      <c r="C12" s="52">
        <v>127.63228431709589</v>
      </c>
      <c r="D12" s="18">
        <f t="shared" si="2"/>
        <v>0.58360655737704914</v>
      </c>
      <c r="E12" s="40">
        <v>0</v>
      </c>
      <c r="F12" s="40">
        <v>0</v>
      </c>
      <c r="G12" s="18">
        <v>0</v>
      </c>
      <c r="H12" s="34">
        <f t="shared" si="0"/>
        <v>178</v>
      </c>
      <c r="I12" s="35">
        <f t="shared" si="1"/>
        <v>127.63228431709589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3">
        <v>207</v>
      </c>
      <c r="C15" s="53">
        <v>118.52425912023243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3">B15-E15</f>
        <v>207</v>
      </c>
      <c r="I15" s="22">
        <f t="shared" ref="I15:I21" si="4">((SQRT((C15/1.645)^2+(F15/1.645)^2)))*1.645</f>
        <v>118.52425912023243</v>
      </c>
    </row>
    <row r="16" spans="1:9" x14ac:dyDescent="0.3">
      <c r="A16" s="32" t="s">
        <v>17</v>
      </c>
      <c r="B16" s="53">
        <v>36</v>
      </c>
      <c r="C16" s="53">
        <v>39</v>
      </c>
      <c r="D16" s="18">
        <f t="shared" ref="D16:D21" si="5">IF(B16=0,0,B16/B$15)</f>
        <v>0.17391304347826086</v>
      </c>
      <c r="E16" s="40">
        <v>0</v>
      </c>
      <c r="F16" s="40">
        <v>0</v>
      </c>
      <c r="G16" s="18">
        <v>0</v>
      </c>
      <c r="H16" s="16">
        <f t="shared" si="3"/>
        <v>36</v>
      </c>
      <c r="I16" s="22">
        <f t="shared" si="4"/>
        <v>39</v>
      </c>
    </row>
    <row r="17" spans="1:9" x14ac:dyDescent="0.3">
      <c r="A17" s="32" t="s">
        <v>18</v>
      </c>
      <c r="B17" s="53">
        <v>121</v>
      </c>
      <c r="C17" s="53">
        <v>100.34440691936945</v>
      </c>
      <c r="D17" s="18">
        <f t="shared" si="5"/>
        <v>0.58454106280193241</v>
      </c>
      <c r="E17" s="40">
        <v>0</v>
      </c>
      <c r="F17" s="40">
        <v>0</v>
      </c>
      <c r="G17" s="18">
        <v>0</v>
      </c>
      <c r="H17" s="16">
        <f t="shared" si="3"/>
        <v>121</v>
      </c>
      <c r="I17" s="22">
        <f t="shared" si="4"/>
        <v>100.34440691936945</v>
      </c>
    </row>
    <row r="18" spans="1:9" x14ac:dyDescent="0.3">
      <c r="A18" s="32" t="s">
        <v>19</v>
      </c>
      <c r="B18" s="53">
        <v>0</v>
      </c>
      <c r="C18" s="53">
        <v>0</v>
      </c>
      <c r="D18" s="18">
        <f t="shared" si="5"/>
        <v>0</v>
      </c>
      <c r="E18" s="40">
        <v>0</v>
      </c>
      <c r="F18" s="40">
        <v>0</v>
      </c>
      <c r="G18" s="18">
        <v>0</v>
      </c>
      <c r="H18" s="16">
        <f t="shared" si="3"/>
        <v>0</v>
      </c>
      <c r="I18" s="22">
        <f t="shared" si="4"/>
        <v>0</v>
      </c>
    </row>
    <row r="19" spans="1:9" x14ac:dyDescent="0.3">
      <c r="A19" s="33" t="s">
        <v>20</v>
      </c>
      <c r="B19" s="53">
        <v>28</v>
      </c>
      <c r="C19" s="53">
        <v>37</v>
      </c>
      <c r="D19" s="18">
        <f t="shared" si="5"/>
        <v>0.13526570048309178</v>
      </c>
      <c r="E19" s="40">
        <v>0</v>
      </c>
      <c r="F19" s="40">
        <v>0</v>
      </c>
      <c r="G19" s="18">
        <v>0</v>
      </c>
      <c r="H19" s="16">
        <f t="shared" si="3"/>
        <v>28</v>
      </c>
      <c r="I19" s="22">
        <f t="shared" si="4"/>
        <v>37</v>
      </c>
    </row>
    <row r="20" spans="1:9" x14ac:dyDescent="0.3">
      <c r="A20" s="33" t="s">
        <v>21</v>
      </c>
      <c r="B20" s="53">
        <v>22</v>
      </c>
      <c r="C20" s="53">
        <v>33</v>
      </c>
      <c r="D20" s="18">
        <f t="shared" si="5"/>
        <v>0.10628019323671498</v>
      </c>
      <c r="E20" s="40">
        <v>0</v>
      </c>
      <c r="F20" s="40">
        <v>0</v>
      </c>
      <c r="G20" s="18">
        <v>0</v>
      </c>
      <c r="H20" s="16">
        <f t="shared" si="3"/>
        <v>22</v>
      </c>
      <c r="I20" s="22">
        <f t="shared" si="4"/>
        <v>33</v>
      </c>
    </row>
    <row r="21" spans="1:9" x14ac:dyDescent="0.3">
      <c r="A21" s="33" t="s">
        <v>30</v>
      </c>
      <c r="B21" s="53">
        <v>0</v>
      </c>
      <c r="C21" s="53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4">
        <v>305</v>
      </c>
      <c r="C24" s="54">
        <v>160.46183346827368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6">B24-E24</f>
        <v>305</v>
      </c>
      <c r="I24" s="22">
        <f t="shared" ref="I24:I30" si="7">((SQRT((C24/1.645)^2+(F24/1.645)^2)))*1.645</f>
        <v>160.46183346827368</v>
      </c>
    </row>
    <row r="25" spans="1:9" ht="28.8" x14ac:dyDescent="0.3">
      <c r="A25" s="32" t="s">
        <v>25</v>
      </c>
      <c r="B25" s="54">
        <v>104</v>
      </c>
      <c r="C25" s="54">
        <v>83.671978583035781</v>
      </c>
      <c r="D25" s="18">
        <f t="shared" ref="D25:D30" si="8">IF(B25=0,0,B25/B$24)</f>
        <v>0.34098360655737703</v>
      </c>
      <c r="E25" s="40">
        <v>0</v>
      </c>
      <c r="F25" s="40">
        <v>0</v>
      </c>
      <c r="G25" s="18">
        <v>0</v>
      </c>
      <c r="H25" s="16">
        <f t="shared" si="6"/>
        <v>104</v>
      </c>
      <c r="I25" s="22">
        <f t="shared" si="7"/>
        <v>83.671978583035781</v>
      </c>
    </row>
    <row r="26" spans="1:9" ht="28.8" x14ac:dyDescent="0.3">
      <c r="A26" s="32" t="s">
        <v>26</v>
      </c>
      <c r="B26" s="54">
        <v>29</v>
      </c>
      <c r="C26" s="54">
        <v>40</v>
      </c>
      <c r="D26" s="18">
        <f t="shared" si="8"/>
        <v>9.5081967213114751E-2</v>
      </c>
      <c r="E26" s="40">
        <v>0</v>
      </c>
      <c r="F26" s="40">
        <v>0</v>
      </c>
      <c r="G26" s="18">
        <v>0</v>
      </c>
      <c r="H26" s="16">
        <f t="shared" si="6"/>
        <v>29</v>
      </c>
      <c r="I26" s="22">
        <f t="shared" si="7"/>
        <v>40</v>
      </c>
    </row>
    <row r="27" spans="1:9" ht="28.8" x14ac:dyDescent="0.3">
      <c r="A27" s="32" t="s">
        <v>27</v>
      </c>
      <c r="B27" s="54">
        <v>42</v>
      </c>
      <c r="C27" s="54">
        <v>63.28506932918696</v>
      </c>
      <c r="D27" s="18">
        <f t="shared" si="8"/>
        <v>0.13770491803278689</v>
      </c>
      <c r="E27" s="40">
        <v>0</v>
      </c>
      <c r="F27" s="40">
        <v>0</v>
      </c>
      <c r="G27" s="18">
        <v>0</v>
      </c>
      <c r="H27" s="16">
        <f t="shared" si="6"/>
        <v>42</v>
      </c>
      <c r="I27" s="22">
        <f t="shared" si="7"/>
        <v>63.28506932918696</v>
      </c>
    </row>
    <row r="28" spans="1:9" ht="28.8" x14ac:dyDescent="0.3">
      <c r="A28" s="32" t="s">
        <v>28</v>
      </c>
      <c r="B28" s="54">
        <v>32</v>
      </c>
      <c r="C28" s="54">
        <v>35.510561809129406</v>
      </c>
      <c r="D28" s="18">
        <f t="shared" si="8"/>
        <v>0.10491803278688525</v>
      </c>
      <c r="E28" s="40">
        <v>0</v>
      </c>
      <c r="F28" s="40">
        <v>0</v>
      </c>
      <c r="G28" s="18">
        <v>0</v>
      </c>
      <c r="H28" s="16">
        <f t="shared" si="6"/>
        <v>32</v>
      </c>
      <c r="I28" s="22">
        <f t="shared" si="7"/>
        <v>35.510561809129406</v>
      </c>
    </row>
    <row r="29" spans="1:9" x14ac:dyDescent="0.3">
      <c r="A29" s="32" t="s">
        <v>22</v>
      </c>
      <c r="B29" s="54">
        <v>0</v>
      </c>
      <c r="C29" s="54">
        <v>0</v>
      </c>
      <c r="D29" s="18">
        <f t="shared" si="8"/>
        <v>0</v>
      </c>
      <c r="E29" s="40">
        <v>0</v>
      </c>
      <c r="F29" s="40">
        <v>0</v>
      </c>
      <c r="G29" s="18">
        <v>0</v>
      </c>
      <c r="H29" s="16">
        <f t="shared" si="6"/>
        <v>0</v>
      </c>
      <c r="I29" s="22">
        <f t="shared" si="7"/>
        <v>0</v>
      </c>
    </row>
    <row r="30" spans="1:9" x14ac:dyDescent="0.3">
      <c r="A30" s="37" t="s">
        <v>23</v>
      </c>
      <c r="B30" s="54">
        <v>98</v>
      </c>
      <c r="C30" s="54">
        <v>109</v>
      </c>
      <c r="D30" s="18">
        <f t="shared" si="8"/>
        <v>0.32131147540983607</v>
      </c>
      <c r="E30" s="40">
        <v>0</v>
      </c>
      <c r="F30" s="40">
        <v>0</v>
      </c>
      <c r="G30" s="27">
        <v>0</v>
      </c>
      <c r="H30" s="25">
        <f t="shared" si="6"/>
        <v>98</v>
      </c>
      <c r="I30" s="28">
        <f t="shared" si="7"/>
        <v>109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0F0C33-1D06-4E95-BC2F-9BB340DFF611}"/>
</file>

<file path=customXml/itemProps2.xml><?xml version="1.0" encoding="utf-8"?>
<ds:datastoreItem xmlns:ds="http://schemas.openxmlformats.org/officeDocument/2006/customXml" ds:itemID="{A51757E0-35E7-4E5A-9AA6-A914EFA771F3}"/>
</file>

<file path=customXml/itemProps3.xml><?xml version="1.0" encoding="utf-8"?>
<ds:datastoreItem xmlns:ds="http://schemas.openxmlformats.org/officeDocument/2006/customXml" ds:itemID="{018811A6-B94D-4CEC-A7C5-5D72ADD27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