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2" i="1"/>
  <c r="C12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A3" i="5"/>
  <c r="E8" i="1" l="1"/>
  <c r="F8" i="1"/>
  <c r="E9" i="1"/>
  <c r="F9" i="1"/>
  <c r="E10" i="1"/>
  <c r="F10" i="1"/>
  <c r="E11" i="1"/>
  <c r="F11" i="1"/>
  <c r="E12" i="1"/>
  <c r="F12" i="1"/>
  <c r="D25" i="7"/>
  <c r="D26" i="7"/>
  <c r="D27" i="7"/>
  <c r="D28" i="7"/>
  <c r="D29" i="7"/>
  <c r="D30" i="7"/>
  <c r="D24" i="7"/>
  <c r="D16" i="7"/>
  <c r="D17" i="7"/>
  <c r="D18" i="7"/>
  <c r="D19" i="7"/>
  <c r="D20" i="7"/>
  <c r="D21" i="7"/>
  <c r="D15" i="7"/>
  <c r="D9" i="7"/>
  <c r="D10" i="7"/>
  <c r="D11" i="7"/>
  <c r="D12" i="7"/>
  <c r="D8" i="7"/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I12" i="7"/>
  <c r="H12" i="7"/>
  <c r="I11" i="7"/>
  <c r="H11" i="7"/>
  <c r="I10" i="7"/>
  <c r="H10" i="7"/>
  <c r="I9" i="7"/>
  <c r="H9" i="7"/>
  <c r="I8" i="7"/>
  <c r="H8" i="7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G15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G15" i="6"/>
  <c r="G16" i="6"/>
  <c r="G17" i="6"/>
  <c r="G18" i="6"/>
  <c r="G19" i="6"/>
  <c r="G20" i="6"/>
  <c r="G21" i="6"/>
  <c r="H30" i="7"/>
  <c r="H29" i="7"/>
  <c r="H28" i="7"/>
  <c r="H27" i="7"/>
  <c r="H26" i="7"/>
  <c r="H25" i="7"/>
  <c r="H24" i="7"/>
  <c r="H21" i="7"/>
  <c r="H20" i="7"/>
  <c r="H19" i="7"/>
  <c r="H18" i="7"/>
  <c r="H17" i="7"/>
  <c r="H16" i="7"/>
  <c r="H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21" i="1" l="1"/>
  <c r="H15" i="1"/>
  <c r="I20" i="1"/>
  <c r="I21" i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D8" i="1" l="1"/>
  <c r="D12" i="1"/>
  <c r="D10" i="1" l="1"/>
  <c r="D11" i="1"/>
  <c r="D9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<sst xmlns="http://schemas.openxmlformats.org/spreadsheetml/2006/main" count="157" uniqueCount="41">
  <si>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</si>
  <si>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</si>
  <si>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</si>
  <si>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</si>
  <si>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</si>
  <si>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</si>
  <si>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</si>
  <si>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</si>
  <si>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</si>
  <si>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</si>
  <si>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</si>
  <si>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</si>
  <si>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</si>
  <si>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</si>
  <si>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</si>
  <si>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</si>
  <si>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</si>
  <si>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</si>
  <si>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</si>
  <si>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</si>
  <si>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</si>
  <si>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</si>
  <si>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</si>
  <si>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</si>
  <si>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</si>
  <si>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</si>
  <si>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</si>
  <si>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</si>
  <si>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</si>
  <si>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</si>
  <si>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</si>
  <si>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</si>
  <si>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</si>
  <si>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</si>
  <si>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</si>
  <si>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</si>
  <si>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</si>
  <si>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</si>
  <si>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</si>
  <si>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Occupation Status:***</t>
  </si>
  <si>
    <t>Worcester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</si>
</sst>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0" fillId="0" borderId="9" xfId="0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1" xfId="9" applyFont="1" applyBorder="1" applyAlignment="1">
      <alignment horizontal="left" wrapText="1" indent="1"/>
    </xf>
    <xf numFmtId="0" fontId="0" fillId="0" borderId="7" xfId="0" applyBorder="1"/>
    <xf numFmtId="0" fontId="0" fillId="0" borderId="0" xfId="0"/>
    <xf numFmtId="3" fontId="4" fillId="0" borderId="0" xfId="18" applyNumberForma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9" applyFont="1" applyFill="1" applyBorder="1" applyAlignment="1">
      <alignment horizontal="left" wrapText="1"/>
    </xf>
    <xf numFmtId="0" fontId="8" fillId="0" borderId="0" xfId="4" applyFont="1" applyAlignment="1">
      <alignment horizontal="center"/>
    </xf>
    <xf numFmtId="0" fontId="9" fillId="0" borderId="0" xfId="5" applyFont="1" applyAlignment="1">
      <alignment horizontal="center"/>
    </xf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6" sqref="A6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  <col min="11" max="11" width="14.44140625" bestFit="1" customWidth="1"/>
  </cols>
  <sheetData>
    <row r="3" spans="1:11" ht="15.6" x14ac:dyDescent="0.3">
      <c r="A3" s="2" t="s">
        <v>40</v>
      </c>
      <c r="B3" s="44" t="s">
        <v>8</v>
      </c>
      <c r="C3" s="44"/>
      <c r="D3" s="44"/>
      <c r="E3" s="44"/>
      <c r="F3" s="44"/>
      <c r="G3" s="44"/>
      <c r="H3" s="44"/>
      <c r="I3" s="44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41" t="s">
        <v>0</v>
      </c>
      <c r="C5" s="42"/>
      <c r="D5" s="43"/>
      <c r="E5" s="41" t="s">
        <v>29</v>
      </c>
      <c r="F5" s="42"/>
      <c r="G5" s="43"/>
      <c r="H5" s="41" t="s">
        <v>1</v>
      </c>
      <c r="I5" s="43"/>
      <c r="K5" s="6"/>
    </row>
    <row r="6" spans="1:11" x14ac:dyDescent="0.3">
      <c r="A6" s="12" t="s">
        <v>12</v>
      </c>
      <c r="B6" s="4" t="s">
        <v>2</v>
      </c>
      <c r="C6" s="13" t="s">
        <v>3</v>
      </c>
      <c r="D6" s="14" t="s">
        <v>4</v>
      </c>
      <c r="E6" s="4" t="s">
        <v>2</v>
      </c>
      <c r="F6" s="13" t="s">
        <v>3</v>
      </c>
      <c r="G6" s="14" t="s">
        <v>4</v>
      </c>
      <c r="H6" s="4" t="s">
        <v>2</v>
      </c>
      <c r="I6" s="14" t="s">
        <v>3</v>
      </c>
      <c r="K6" s="6"/>
    </row>
    <row r="7" spans="1:11" s="5" customFormat="1" x14ac:dyDescent="0.3">
      <c r="A7" s="12"/>
      <c r="B7" s="4"/>
      <c r="C7" s="13"/>
      <c r="D7" s="14"/>
      <c r="E7" s="4"/>
      <c r="F7" s="13"/>
      <c r="G7" s="14"/>
      <c r="H7" s="4"/>
      <c r="I7" s="14"/>
      <c r="K7" s="6"/>
    </row>
    <row r="8" spans="1:11" x14ac:dyDescent="0.3">
      <c r="A8" s="15" t="s">
        <v>5</v>
      </c>
      <c r="B8" s="16">
        <f>Intra!B8+Inter!B8+Foreign!B8</f>
        <v>2094</v>
      </c>
      <c r="C8" s="17">
        <f>((SQRT((Intra!C8/1.645)^2+(Inter!C8/1.645)^2+(Foreign!C8/1.645)^2))*1.645)</f>
        <v>465.42238880397667</v>
      </c>
      <c r="D8" s="18">
        <f t="shared" ref="D8:D12" si="0">B8/B$8</f>
        <v>1</v>
      </c>
      <c r="E8" s="16">
        <f>Intra!E8+Inter!E8+Foreign!E8</f>
        <v>1710</v>
      </c>
      <c r="F8" s="17">
        <f>((SQRT((Intra!F8/1.645)^2+(Inter!F8/1.645)^2+(Foreign!F8/1.645)^2))*1.645)</f>
        <v>428.11447067344034</v>
      </c>
      <c r="G8" s="18">
        <f>E8/E$8</f>
        <v>1</v>
      </c>
      <c r="H8" s="16">
        <f>Intra!H8+Inter!H8+Foreign!H8</f>
        <v>384</v>
      </c>
      <c r="I8" s="22">
        <f>((SQRT((Intra!I8/1.645)^2+(Inter!I8/1.645)^2+(Foreign!I8/1.645)^2))*1.645)</f>
        <v>632.37647015049515</v>
      </c>
      <c r="K8" s="6"/>
    </row>
    <row r="9" spans="1:11" x14ac:dyDescent="0.3">
      <c r="A9" s="19" t="s">
        <v>13</v>
      </c>
      <c r="B9" s="16">
        <f>Intra!B9+Inter!B9+Foreign!B9</f>
        <v>1150</v>
      </c>
      <c r="C9" s="17">
        <f>((SQRT((Intra!C9/1.645)^2+(Inter!C9/1.645)^2+(Foreign!C9/1.645)^2))*1.645)</f>
        <v>333.39316129758868</v>
      </c>
      <c r="D9" s="18">
        <f t="shared" si="0"/>
        <v>0.54918815663801335</v>
      </c>
      <c r="E9" s="16">
        <f>Intra!E9+Inter!E9+Foreign!E9</f>
        <v>929</v>
      </c>
      <c r="F9" s="17">
        <f>((SQRT((Intra!F9/1.645)^2+(Inter!F9/1.645)^2+(Foreign!F9/1.645)^2))*1.645)</f>
        <v>310.15318795717701</v>
      </c>
      <c r="G9" s="18">
        <f>E9/E$8</f>
        <v>0.54327485380116958</v>
      </c>
      <c r="H9" s="16">
        <f>Intra!H9+Inter!H9+Foreign!H9</f>
        <v>221</v>
      </c>
      <c r="I9" s="22">
        <f>((SQRT((Intra!I9/1.645)^2+(Inter!I9/1.645)^2+(Foreign!I9/1.645)^2))*1.645)</f>
        <v>455.35261062170281</v>
      </c>
      <c r="K9" s="6"/>
    </row>
    <row r="10" spans="1:11" x14ac:dyDescent="0.3">
      <c r="A10" s="19" t="s">
        <v>14</v>
      </c>
      <c r="B10" s="16">
        <f>Intra!B10+Inter!B10+Foreign!B10</f>
        <v>221</v>
      </c>
      <c r="C10" s="17">
        <f>((SQRT((Intra!C10/1.645)^2+(Inter!C10/1.645)^2+(Foreign!C10/1.645)^2))*1.645)</f>
        <v>116.13784912766381</v>
      </c>
      <c r="D10" s="18">
        <f t="shared" si="0"/>
        <v>0.10553963705826171</v>
      </c>
      <c r="E10" s="16">
        <f>Intra!E10+Inter!E10+Foreign!E10</f>
        <v>149</v>
      </c>
      <c r="F10" s="17">
        <f>((SQRT((Intra!F10/1.645)^2+(Inter!F10/1.645)^2+(Foreign!F10/1.645)^2))*1.645)</f>
        <v>139.83204210766573</v>
      </c>
      <c r="G10" s="18">
        <f>E10/E$8</f>
        <v>8.7134502923976606E-2</v>
      </c>
      <c r="H10" s="16">
        <f>Intra!H10+Inter!H10+Foreign!H10</f>
        <v>72</v>
      </c>
      <c r="I10" s="22">
        <f>((SQRT((Intra!I10/1.645)^2+(Inter!I10/1.645)^2+(Foreign!I10/1.645)^2))*1.645)</f>
        <v>181.77183500201565</v>
      </c>
      <c r="K10" s="6"/>
    </row>
    <row r="11" spans="1:11" x14ac:dyDescent="0.3">
      <c r="A11" s="19" t="s">
        <v>15</v>
      </c>
      <c r="B11" s="16">
        <f>Intra!B11+Inter!B11+Foreign!B11</f>
        <v>0</v>
      </c>
      <c r="C11" s="17">
        <f>((SQRT((Intra!C11/1.645)^2+(Inter!C11/1.645)^2+(Foreign!C11/1.645)^2))*1.645)</f>
        <v>0</v>
      </c>
      <c r="D11" s="18">
        <f t="shared" si="0"/>
        <v>0</v>
      </c>
      <c r="E11" s="16">
        <f>Intra!E11+Inter!E11+Foreign!E11</f>
        <v>0</v>
      </c>
      <c r="F11" s="17">
        <f>((SQRT((Intra!F11/1.645)^2+(Inter!F11/1.645)^2+(Foreign!F11/1.645)^2))*1.645)</f>
        <v>0</v>
      </c>
      <c r="G11" s="18">
        <f>E11/E$8</f>
        <v>0</v>
      </c>
      <c r="H11" s="16">
        <f>Intra!H11+Inter!H11+Foreign!H11</f>
        <v>0</v>
      </c>
      <c r="I11" s="22">
        <f>((SQRT((Intra!I11/1.645)^2+(Inter!I11/1.645)^2+(Foreign!I11/1.645)^2))*1.645)</f>
        <v>0</v>
      </c>
      <c r="K11" s="6"/>
    </row>
    <row r="12" spans="1:11" s="1" customFormat="1" x14ac:dyDescent="0.3">
      <c r="A12" s="20" t="s">
        <v>16</v>
      </c>
      <c r="B12" s="16">
        <f>Intra!B12+Inter!B12+Foreign!B12</f>
        <v>723</v>
      </c>
      <c r="C12" s="17">
        <f>((SQRT((Intra!C12/1.645)^2+(Inter!C12/1.645)^2+(Foreign!C12/1.645)^2))*1.645)</f>
        <v>303.28039831152955</v>
      </c>
      <c r="D12" s="18">
        <f t="shared" si="0"/>
        <v>0.3452722063037249</v>
      </c>
      <c r="E12" s="16">
        <f>Intra!E12+Inter!E12+Foreign!E12</f>
        <v>632</v>
      </c>
      <c r="F12" s="17">
        <f>((SQRT((Intra!F12/1.645)^2+(Inter!F12/1.645)^2+(Foreign!F12/1.645)^2))*1.645)</f>
        <v>259.8730459281993</v>
      </c>
      <c r="G12" s="18">
        <f>E12/E$8</f>
        <v>0.3695906432748538</v>
      </c>
      <c r="H12" s="16">
        <f>Intra!H12+Inter!H12+Foreign!H12</f>
        <v>91</v>
      </c>
      <c r="I12" s="22">
        <f>((SQRT((Intra!I12/1.645)^2+(Inter!I12/1.645)^2+(Foreign!I12/1.645)^2))*1.645)</f>
        <v>399.39078607298887</v>
      </c>
      <c r="K12" s="6"/>
    </row>
    <row r="13" spans="1:11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11" s="5" customFormat="1" x14ac:dyDescent="0.3">
      <c r="A14" s="12" t="s">
        <v>39</v>
      </c>
      <c r="B14" s="4"/>
      <c r="C14" s="13"/>
      <c r="D14" s="14"/>
      <c r="E14" s="4"/>
      <c r="F14" s="13"/>
      <c r="G14" s="14"/>
      <c r="H14" s="4"/>
      <c r="I14" s="14"/>
    </row>
    <row r="15" spans="1:11" x14ac:dyDescent="0.3">
      <c r="A15" s="15" t="s">
        <v>5</v>
      </c>
      <c r="B15" s="16">
        <f>Intra!B15+Inter!B15+Foreign!B15</f>
        <v>1699</v>
      </c>
      <c r="C15" s="17">
        <f>((SQRT((Intra!C15/1.645)^2+(Inter!C15/1.645)^2+(Foreign!C15/1.645)^2))*1.645)</f>
        <v>361.64208825854331</v>
      </c>
      <c r="D15" s="18">
        <f>B15/B$15</f>
        <v>1</v>
      </c>
      <c r="E15" s="16">
        <f>Intra!E15+Inter!E15+Foreign!E15</f>
        <v>1550</v>
      </c>
      <c r="F15" s="17">
        <f>((SQRT((Intra!F15/1.645)^2+(Inter!F15/1.645)^2+(Foreign!F15/1.645)^2))*1.645)</f>
        <v>393.98477127929704</v>
      </c>
      <c r="G15" s="18">
        <f>E15/E$15</f>
        <v>1</v>
      </c>
      <c r="H15" s="16">
        <f>Intra!H15+Inter!H15+Foreign!H15</f>
        <v>149</v>
      </c>
      <c r="I15" s="22">
        <f>((SQRT((Intra!I15/1.645)^2+(Inter!I15/1.645)^2+(Foreign!I15/1.645)^2))*1.645)</f>
        <v>534.79809274155048</v>
      </c>
    </row>
    <row r="16" spans="1:11" x14ac:dyDescent="0.3">
      <c r="A16" s="19" t="s">
        <v>17</v>
      </c>
      <c r="B16" s="16">
        <f>Intra!B16+Inter!B16+Foreign!B16</f>
        <v>397</v>
      </c>
      <c r="C16" s="17">
        <f>((SQRT((Intra!C16/1.645)^2+(Inter!C16/1.645)^2+(Foreign!C16/1.645)^2))*1.645)</f>
        <v>155.20953578952552</v>
      </c>
      <c r="D16" s="18">
        <f>B16/B$15</f>
        <v>0.23366686286050617</v>
      </c>
      <c r="E16" s="16">
        <f>Intra!E16+Inter!E16+Foreign!E16</f>
        <v>305</v>
      </c>
      <c r="F16" s="17">
        <f>((SQRT((Intra!F16/1.645)^2+(Inter!F16/1.645)^2+(Foreign!F16/1.645)^2))*1.645)</f>
        <v>165.21198503740575</v>
      </c>
      <c r="G16" s="18">
        <f>E16/E$15</f>
        <v>0.1967741935483871</v>
      </c>
      <c r="H16" s="16">
        <f>Intra!H16+Inter!H16+Foreign!H16</f>
        <v>92</v>
      </c>
      <c r="I16" s="22">
        <f>((SQRT((Intra!I16/1.645)^2+(Inter!I16/1.645)^2+(Foreign!I16/1.645)^2))*1.645)</f>
        <v>226.68259747938305</v>
      </c>
    </row>
    <row r="17" spans="1:9" x14ac:dyDescent="0.3">
      <c r="A17" s="19" t="s">
        <v>18</v>
      </c>
      <c r="B17" s="16">
        <f>Intra!B17+Inter!B17+Foreign!B17</f>
        <v>395</v>
      </c>
      <c r="C17" s="17">
        <f>((SQRT((Intra!C17/1.645)^2+(Inter!C17/1.645)^2+(Foreign!C17/1.645)^2))*1.645)</f>
        <v>187.75249665450525</v>
      </c>
      <c r="D17" s="18">
        <f t="shared" ref="D17:D21" si="1">B17/B$15</f>
        <v>0.23248969982342554</v>
      </c>
      <c r="E17" s="16">
        <f>Intra!E17+Inter!E17+Foreign!E17</f>
        <v>529</v>
      </c>
      <c r="F17" s="17">
        <f>((SQRT((Intra!F17/1.645)^2+(Inter!F17/1.645)^2+(Foreign!F17/1.645)^2))*1.645)</f>
        <v>253.96456445732736</v>
      </c>
      <c r="G17" s="18">
        <f t="shared" ref="G17:G21" si="2">E17/E$15</f>
        <v>0.34129032258064518</v>
      </c>
      <c r="H17" s="16">
        <f>Intra!H17+Inter!H17+Foreign!H17</f>
        <v>-134</v>
      </c>
      <c r="I17" s="22">
        <f>((SQRT((Intra!I17/1.645)^2+(Inter!I17/1.645)^2+(Foreign!I17/1.645)^2))*1.645)</f>
        <v>315.83065082414021</v>
      </c>
    </row>
    <row r="18" spans="1:9" x14ac:dyDescent="0.3">
      <c r="A18" s="19" t="s">
        <v>19</v>
      </c>
      <c r="B18" s="16">
        <f>Intra!B18+Inter!B18+Foreign!B18</f>
        <v>384</v>
      </c>
      <c r="C18" s="17">
        <f>((SQRT((Intra!C18/1.645)^2+(Inter!C18/1.645)^2+(Foreign!C18/1.645)^2))*1.645)</f>
        <v>160.58331171077523</v>
      </c>
      <c r="D18" s="18">
        <f t="shared" si="1"/>
        <v>0.22601530311948204</v>
      </c>
      <c r="E18" s="16">
        <f>Intra!E18+Inter!E18+Foreign!E18</f>
        <v>406</v>
      </c>
      <c r="F18" s="17">
        <f>((SQRT((Intra!F18/1.645)^2+(Inter!F18/1.645)^2+(Foreign!F18/1.645)^2))*1.645)</f>
        <v>203.73266797448071</v>
      </c>
      <c r="G18" s="18">
        <f t="shared" si="2"/>
        <v>0.26193548387096777</v>
      </c>
      <c r="H18" s="16">
        <f>Intra!H18+Inter!H18+Foreign!H18</f>
        <v>-22</v>
      </c>
      <c r="I18" s="22">
        <f>((SQRT((Intra!I18/1.645)^2+(Inter!I18/1.645)^2+(Foreign!I18/1.645)^2))*1.645)</f>
        <v>259.41087101353327</v>
      </c>
    </row>
    <row r="19" spans="1:9" x14ac:dyDescent="0.3">
      <c r="A19" s="20" t="s">
        <v>20</v>
      </c>
      <c r="B19" s="16">
        <f>Intra!B19+Inter!B19+Foreign!B19</f>
        <v>323</v>
      </c>
      <c r="C19" s="17">
        <f>((SQRT((Intra!C19/1.645)^2+(Inter!C19/1.645)^2+(Foreign!C19/1.645)^2))*1.645)</f>
        <v>185.72560405070701</v>
      </c>
      <c r="D19" s="18">
        <f t="shared" si="1"/>
        <v>0.19011183048852265</v>
      </c>
      <c r="E19" s="16">
        <f>Intra!E19+Inter!E19+Foreign!E19</f>
        <v>194</v>
      </c>
      <c r="F19" s="17">
        <f>((SQRT((Intra!F19/1.645)^2+(Inter!F19/1.645)^2+(Foreign!F19/1.645)^2))*1.645)</f>
        <v>120.85114811204733</v>
      </c>
      <c r="G19" s="18">
        <f t="shared" si="2"/>
        <v>0.12516129032258064</v>
      </c>
      <c r="H19" s="16">
        <f>Intra!H19+Inter!H19+Foreign!H19</f>
        <v>129</v>
      </c>
      <c r="I19" s="22">
        <f>((SQRT((Intra!I19/1.645)^2+(Inter!I19/1.645)^2+(Foreign!I19/1.645)^2))*1.645)</f>
        <v>221.58294158170207</v>
      </c>
    </row>
    <row r="20" spans="1:9" x14ac:dyDescent="0.3">
      <c r="A20" s="20" t="s">
        <v>21</v>
      </c>
      <c r="B20" s="16">
        <f>Intra!B20+Inter!B20+Foreign!B20</f>
        <v>200</v>
      </c>
      <c r="C20" s="17">
        <f>((SQRT((Intra!C20/1.645)^2+(Inter!C20/1.645)^2+(Foreign!C20/1.645)^2))*1.645)</f>
        <v>105.65509926170152</v>
      </c>
      <c r="D20" s="18">
        <f t="shared" si="1"/>
        <v>0.11771630370806356</v>
      </c>
      <c r="E20" s="16">
        <f>Intra!E20+Inter!E20+Foreign!E20</f>
        <v>105</v>
      </c>
      <c r="F20" s="17">
        <f>((SQRT((Intra!F20/1.645)^2+(Inter!F20/1.645)^2+(Foreign!F20/1.645)^2))*1.645)</f>
        <v>83.636116600425666</v>
      </c>
      <c r="G20" s="18">
        <f t="shared" si="2"/>
        <v>6.7741935483870974E-2</v>
      </c>
      <c r="H20" s="16">
        <f>Intra!H20+Inter!H20+Foreign!H20</f>
        <v>95</v>
      </c>
      <c r="I20" s="22">
        <f>((SQRT((Intra!I20/1.645)^2+(Inter!I20/1.645)^2+(Foreign!I20/1.645)^2))*1.645)</f>
        <v>134.75162336684483</v>
      </c>
    </row>
    <row r="21" spans="1:9" x14ac:dyDescent="0.3">
      <c r="A21" s="20" t="s">
        <v>30</v>
      </c>
      <c r="B21" s="16">
        <f>Intra!B21+Inter!B21+Foreign!B21</f>
        <v>0</v>
      </c>
      <c r="C21" s="17">
        <f>((SQRT((Intra!C21/1.645)^2+(Inter!C21/1.645)^2+(Foreign!C21/1.645)^2))*1.645)</f>
        <v>0</v>
      </c>
      <c r="D21" s="18">
        <f t="shared" si="1"/>
        <v>0</v>
      </c>
      <c r="E21" s="16">
        <f>Intra!E21+Inter!E21+Foreign!E21</f>
        <v>11</v>
      </c>
      <c r="F21" s="17">
        <f>((SQRT((Intra!F21/1.645)^2+(Inter!F21/1.645)^2+(Foreign!F21/1.645)^2))*1.645)</f>
        <v>18</v>
      </c>
      <c r="G21" s="18">
        <f t="shared" si="2"/>
        <v>7.0967741935483875E-3</v>
      </c>
      <c r="H21" s="16">
        <f>Intra!H21+Inter!H21+Foreign!H21</f>
        <v>-11</v>
      </c>
      <c r="I21" s="22">
        <f>((SQRT((Intra!I21/1.645)^2+(Inter!I21/1.645)^2+(Foreign!I21/1.645)^2))*1.645)</f>
        <v>18</v>
      </c>
    </row>
    <row r="22" spans="1:9" x14ac:dyDescent="0.3">
      <c r="A22" s="21"/>
      <c r="B22" s="21"/>
      <c r="C22" s="29"/>
      <c r="D22" s="23"/>
      <c r="E22" s="21"/>
      <c r="F22" s="29"/>
      <c r="G22" s="23"/>
      <c r="H22" s="21"/>
      <c r="I22" s="23"/>
    </row>
    <row r="23" spans="1:9" x14ac:dyDescent="0.3">
      <c r="A23" s="12" t="s">
        <v>24</v>
      </c>
      <c r="B23" s="4"/>
      <c r="C23" s="13"/>
      <c r="D23" s="14"/>
      <c r="E23" s="4"/>
      <c r="F23" s="13"/>
      <c r="G23" s="14"/>
      <c r="H23" s="4"/>
      <c r="I23" s="14"/>
    </row>
    <row r="24" spans="1:9" x14ac:dyDescent="0.3">
      <c r="A24" s="15" t="s">
        <v>5</v>
      </c>
      <c r="B24" s="16">
        <f>Intra!B24+Inter!B24+Foreign!B24</f>
        <v>2094</v>
      </c>
      <c r="C24" s="17">
        <f>((SQRT((Intra!C24/1.645)^2+(Inter!C24/1.645)^2+(Foreign!C24/1.645)^2))*1.645)</f>
        <v>401.61175281607484</v>
      </c>
      <c r="D24" s="18">
        <f>B24/B$24</f>
        <v>1</v>
      </c>
      <c r="E24" s="16">
        <f>Intra!E24+Inter!E24+Foreign!E24</f>
        <v>1710</v>
      </c>
      <c r="F24" s="17">
        <f>((SQRT((Intra!F24/1.645)^2+(Inter!F24/1.645)^2+(Foreign!F24/1.645)^2))*1.645)</f>
        <v>394.30952309068067</v>
      </c>
      <c r="G24" s="18">
        <f>E24/E$24</f>
        <v>1</v>
      </c>
      <c r="H24" s="16">
        <f>Intra!H24+Inter!H24+Foreign!H24</f>
        <v>384</v>
      </c>
      <c r="I24" s="22">
        <f>((SQRT((Intra!I24/1.645)^2+(Inter!I24/1.645)^2+(Foreign!I24/1.645)^2))*1.645)</f>
        <v>562.82501721227709</v>
      </c>
    </row>
    <row r="25" spans="1:9" ht="28.8" x14ac:dyDescent="0.3">
      <c r="A25" s="19" t="s">
        <v>25</v>
      </c>
      <c r="B25" s="16">
        <f>Intra!B25+Inter!B25+Foreign!B25</f>
        <v>849</v>
      </c>
      <c r="C25" s="17">
        <f>((SQRT((Intra!C25/1.645)^2+(Inter!C25/1.645)^2+(Foreign!C25/1.645)^2))*1.645)</f>
        <v>290.31190123727276</v>
      </c>
      <c r="D25" s="18">
        <f t="shared" ref="D25:D30" si="3">B25/B$24</f>
        <v>0.40544412607449859</v>
      </c>
      <c r="E25" s="16">
        <f>Intra!E25+Inter!E25+Foreign!E25</f>
        <v>423</v>
      </c>
      <c r="F25" s="17">
        <f>((SQRT((Intra!F25/1.645)^2+(Inter!F25/1.645)^2+(Foreign!F25/1.645)^2))*1.645)</f>
        <v>190.27348738066479</v>
      </c>
      <c r="G25" s="18">
        <f t="shared" ref="G25:G30" si="4">E25/E$24</f>
        <v>0.24736842105263157</v>
      </c>
      <c r="H25" s="16">
        <f>Intra!H25+Inter!H25+Foreign!H25</f>
        <v>426</v>
      </c>
      <c r="I25" s="22">
        <f>((SQRT((Intra!I25/1.645)^2+(Inter!I25/1.645)^2+(Foreign!I25/1.645)^2))*1.645)</f>
        <v>347.10949281170633</v>
      </c>
    </row>
    <row r="26" spans="1:9" ht="28.8" x14ac:dyDescent="0.3">
      <c r="A26" s="19" t="s">
        <v>26</v>
      </c>
      <c r="B26" s="16">
        <f>Intra!B26+Inter!B26+Foreign!B26</f>
        <v>108</v>
      </c>
      <c r="C26" s="17">
        <f>((SQRT((Intra!C26/1.645)^2+(Inter!C26/1.645)^2+(Foreign!C26/1.645)^2))*1.645)</f>
        <v>63.560994328282817</v>
      </c>
      <c r="D26" s="18">
        <f t="shared" si="3"/>
        <v>5.1575931232091692E-2</v>
      </c>
      <c r="E26" s="16">
        <f>Intra!E26+Inter!E26+Foreign!E26</f>
        <v>167</v>
      </c>
      <c r="F26" s="17">
        <f>((SQRT((Intra!F26/1.645)^2+(Inter!F26/1.645)^2+(Foreign!F26/1.645)^2))*1.645)</f>
        <v>114.22784249034908</v>
      </c>
      <c r="G26" s="18">
        <f t="shared" si="4"/>
        <v>9.7660818713450295E-2</v>
      </c>
      <c r="H26" s="16">
        <f>Intra!H26+Inter!H26+Foreign!H26</f>
        <v>-59</v>
      </c>
      <c r="I26" s="22">
        <f>((SQRT((Intra!I26/1.645)^2+(Inter!I26/1.645)^2+(Foreign!I26/1.645)^2))*1.645)</f>
        <v>130.72107710694553</v>
      </c>
    </row>
    <row r="27" spans="1:9" ht="28.8" x14ac:dyDescent="0.3">
      <c r="A27" s="19" t="s">
        <v>27</v>
      </c>
      <c r="B27" s="16">
        <f>Intra!B27+Inter!B27+Foreign!B27</f>
        <v>334</v>
      </c>
      <c r="C27" s="17">
        <f>((SQRT((Intra!C27/1.645)^2+(Inter!C27/1.645)^2+(Foreign!C27/1.645)^2))*1.645)</f>
        <v>128.35887191776035</v>
      </c>
      <c r="D27" s="18">
        <f t="shared" si="3"/>
        <v>0.15950334288443171</v>
      </c>
      <c r="E27" s="16">
        <f>Intra!E27+Inter!E27+Foreign!E27</f>
        <v>328</v>
      </c>
      <c r="F27" s="17">
        <f>((SQRT((Intra!F27/1.645)^2+(Inter!F27/1.645)^2+(Foreign!F27/1.645)^2))*1.645)</f>
        <v>140.35312607847391</v>
      </c>
      <c r="G27" s="18">
        <f t="shared" si="4"/>
        <v>0.19181286549707602</v>
      </c>
      <c r="H27" s="16">
        <f>Intra!H27+Inter!H27+Foreign!H27</f>
        <v>6</v>
      </c>
      <c r="I27" s="22">
        <f>((SQRT((Intra!I27/1.645)^2+(Inter!I27/1.645)^2+(Foreign!I27/1.645)^2))*1.645)</f>
        <v>190.19726601610233</v>
      </c>
    </row>
    <row r="28" spans="1:9" ht="28.8" x14ac:dyDescent="0.3">
      <c r="A28" s="19" t="s">
        <v>28</v>
      </c>
      <c r="B28" s="16">
        <f>Intra!B28+Inter!B28+Foreign!B28</f>
        <v>141</v>
      </c>
      <c r="C28" s="17">
        <f>((SQRT((Intra!C28/1.645)^2+(Inter!C28/1.645)^2+(Foreign!C28/1.645)^2))*1.645)</f>
        <v>78.936683487463554</v>
      </c>
      <c r="D28" s="18">
        <f t="shared" si="3"/>
        <v>6.73352435530086E-2</v>
      </c>
      <c r="E28" s="16">
        <f>Intra!E28+Inter!E28+Foreign!E28</f>
        <v>425</v>
      </c>
      <c r="F28" s="17">
        <f>((SQRT((Intra!F28/1.645)^2+(Inter!F28/1.645)^2+(Foreign!F28/1.645)^2))*1.645)</f>
        <v>258.35634306128418</v>
      </c>
      <c r="G28" s="18">
        <f t="shared" si="4"/>
        <v>0.24853801169590642</v>
      </c>
      <c r="H28" s="16">
        <f>Intra!H28+Inter!H28+Foreign!H28</f>
        <v>-284</v>
      </c>
      <c r="I28" s="22">
        <f>((SQRT((Intra!I28/1.645)^2+(Inter!I28/1.645)^2+(Foreign!I28/1.645)^2))*1.645)</f>
        <v>270.14625668330109</v>
      </c>
    </row>
    <row r="29" spans="1:9" x14ac:dyDescent="0.3">
      <c r="A29" s="19" t="s">
        <v>22</v>
      </c>
      <c r="B29" s="16">
        <f>Intra!B29+Inter!B29+Foreign!B29</f>
        <v>278</v>
      </c>
      <c r="C29" s="17">
        <f>((SQRT((Intra!C29/1.645)^2+(Inter!C29/1.645)^2+(Foreign!C29/1.645)^2))*1.645)</f>
        <v>142.31654858097141</v>
      </c>
      <c r="D29" s="18">
        <f t="shared" si="3"/>
        <v>0.13276026743075453</v>
      </c>
      <c r="E29" s="16">
        <f>Intra!E29+Inter!E29+Foreign!E29</f>
        <v>207</v>
      </c>
      <c r="F29" s="17">
        <f>((SQRT((Intra!F29/1.645)^2+(Inter!F29/1.645)^2+(Foreign!F29/1.645)^2))*1.645)</f>
        <v>114.80418110852931</v>
      </c>
      <c r="G29" s="18">
        <f t="shared" si="4"/>
        <v>0.12105263157894737</v>
      </c>
      <c r="H29" s="16">
        <f>Intra!H29+Inter!H29+Foreign!H29</f>
        <v>71</v>
      </c>
      <c r="I29" s="22">
        <f>((SQRT((Intra!I29/1.645)^2+(Inter!I29/1.645)^2+(Foreign!I29/1.645)^2))*1.645)</f>
        <v>182.8496650256707</v>
      </c>
    </row>
    <row r="30" spans="1:9" x14ac:dyDescent="0.3">
      <c r="A30" s="24" t="s">
        <v>23</v>
      </c>
      <c r="B30" s="25">
        <f>Intra!B30+Inter!B30+Foreign!B30</f>
        <v>384</v>
      </c>
      <c r="C30" s="26">
        <f>((SQRT((Intra!C30/1.645)^2+(Inter!C30/1.645)^2+(Foreign!C30/1.645)^2))*1.645)</f>
        <v>173.23394586512194</v>
      </c>
      <c r="D30" s="27">
        <f t="shared" si="3"/>
        <v>0.18338108882521489</v>
      </c>
      <c r="E30" s="25">
        <f>Intra!E30+Inter!E30+Foreign!E30</f>
        <v>160</v>
      </c>
      <c r="F30" s="26">
        <f>((SQRT((Intra!F30/1.645)^2+(Inter!F30/1.645)^2+(Foreign!F30/1.645)^2))*1.645)</f>
        <v>80.919713296575623</v>
      </c>
      <c r="G30" s="27">
        <f t="shared" si="4"/>
        <v>9.3567251461988299E-2</v>
      </c>
      <c r="H30" s="25">
        <f>Intra!H30+Inter!H30+Foreign!H30</f>
        <v>224</v>
      </c>
      <c r="I30" s="28">
        <f>((SQRT((Intra!I30/1.645)^2+(Inter!I30/1.645)^2+(Foreign!I30/1.645)^2))*1.645)</f>
        <v>191.20146442953831</v>
      </c>
    </row>
    <row r="32" spans="1:9" x14ac:dyDescent="0.3">
      <c r="A32" s="7" t="s">
        <v>6</v>
      </c>
    </row>
    <row r="33" spans="1:9" ht="28.8" customHeight="1" x14ac:dyDescent="0.3">
      <c r="A33" s="45" t="s">
        <v>37</v>
      </c>
      <c r="B33" s="45"/>
      <c r="C33" s="45"/>
      <c r="D33" s="45"/>
      <c r="E33" s="45"/>
      <c r="F33" s="45"/>
      <c r="G33" s="45"/>
      <c r="H33" s="45"/>
      <c r="I33" s="45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46"/>
      <c r="B2" s="46"/>
      <c r="C2" s="46"/>
      <c r="D2" s="46"/>
      <c r="E2" s="46"/>
      <c r="F2" s="46"/>
      <c r="G2" s="46"/>
      <c r="H2" s="46"/>
      <c r="I2" s="46"/>
    </row>
    <row r="3" spans="1:9" ht="15.6" x14ac:dyDescent="0.3">
      <c r="A3" s="2" t="str">
        <f>Total!A3</f>
        <v>Worcester County</v>
      </c>
      <c r="B3" s="47" t="s">
        <v>9</v>
      </c>
      <c r="C3" s="47"/>
      <c r="D3" s="47"/>
      <c r="E3" s="47"/>
      <c r="F3" s="47"/>
      <c r="G3" s="47"/>
      <c r="H3" s="47"/>
      <c r="I3" s="47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1" t="s">
        <v>0</v>
      </c>
      <c r="C5" s="42"/>
      <c r="D5" s="43"/>
      <c r="E5" s="41" t="s">
        <v>36</v>
      </c>
      <c r="F5" s="42"/>
      <c r="G5" s="43"/>
      <c r="H5" s="41" t="s">
        <v>1</v>
      </c>
      <c r="I5" s="43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s="5" customFormat="1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48">
        <v>1221</v>
      </c>
      <c r="C8" s="48">
        <v>280.914577763419</v>
      </c>
      <c r="D8" s="18">
        <f t="shared" ref="D8:D12" si="0">B8/B$8</f>
        <v>1</v>
      </c>
      <c r="E8" s="49">
        <v>1392</v>
      </c>
      <c r="F8" s="49">
        <v>396.72660611559689</v>
      </c>
      <c r="G8" s="18">
        <f t="shared" ref="G8:G12" si="1">E8/E$8</f>
        <v>1</v>
      </c>
      <c r="H8" s="34">
        <f t="shared" ref="H8:H12" si="2">B8-E8</f>
        <v>-171</v>
      </c>
      <c r="I8" s="35">
        <f>((SQRT((C8/1.645)^2+(F8/1.645)^2)))*1.645</f>
        <v>486.11212698306542</v>
      </c>
    </row>
    <row r="9" spans="1:9" x14ac:dyDescent="0.3">
      <c r="A9" s="32" t="s">
        <v>13</v>
      </c>
      <c r="B9" s="48">
        <v>720</v>
      </c>
      <c r="C9" s="48">
        <v>236.0741408964565</v>
      </c>
      <c r="D9" s="18">
        <f t="shared" si="0"/>
        <v>0.58968058968058967</v>
      </c>
      <c r="E9" s="49">
        <v>817</v>
      </c>
      <c r="F9" s="49">
        <v>296.50295108143524</v>
      </c>
      <c r="G9" s="18">
        <f t="shared" si="1"/>
        <v>0.58692528735632188</v>
      </c>
      <c r="H9" s="34">
        <f t="shared" si="2"/>
        <v>-97</v>
      </c>
      <c r="I9" s="35">
        <f t="shared" ref="I9:I12" si="3">((SQRT((C9/1.645)^2+(F9/1.645)^2)))*1.645</f>
        <v>379.00527700811767</v>
      </c>
    </row>
    <row r="10" spans="1:9" x14ac:dyDescent="0.3">
      <c r="A10" s="32" t="s">
        <v>14</v>
      </c>
      <c r="B10" s="48">
        <v>141</v>
      </c>
      <c r="C10" s="48">
        <v>93.155783502689715</v>
      </c>
      <c r="D10" s="18">
        <f t="shared" si="0"/>
        <v>0.11547911547911548</v>
      </c>
      <c r="E10" s="49">
        <v>137</v>
      </c>
      <c r="F10" s="49">
        <v>138.39436404709551</v>
      </c>
      <c r="G10" s="18">
        <f t="shared" si="1"/>
        <v>9.8419540229885055E-2</v>
      </c>
      <c r="H10" s="34">
        <f t="shared" si="2"/>
        <v>4</v>
      </c>
      <c r="I10" s="35">
        <f t="shared" si="3"/>
        <v>166.82625692618052</v>
      </c>
    </row>
    <row r="11" spans="1:9" x14ac:dyDescent="0.3">
      <c r="A11" s="32" t="s">
        <v>15</v>
      </c>
      <c r="B11" s="48">
        <v>0</v>
      </c>
      <c r="C11" s="48">
        <v>0</v>
      </c>
      <c r="D11" s="18">
        <f t="shared" si="0"/>
        <v>0</v>
      </c>
      <c r="E11" s="49">
        <v>0</v>
      </c>
      <c r="F11" s="49">
        <v>0</v>
      </c>
      <c r="G11" s="18">
        <f t="shared" si="1"/>
        <v>0</v>
      </c>
      <c r="H11" s="34">
        <f t="shared" si="2"/>
        <v>0</v>
      </c>
      <c r="I11" s="35">
        <f t="shared" si="3"/>
        <v>0</v>
      </c>
    </row>
    <row r="12" spans="1:9" x14ac:dyDescent="0.3">
      <c r="A12" s="33" t="s">
        <v>16</v>
      </c>
      <c r="B12" s="48">
        <v>360</v>
      </c>
      <c r="C12" s="48">
        <v>120.43255373859677</v>
      </c>
      <c r="D12" s="18">
        <f t="shared" si="0"/>
        <v>0.29484029484029484</v>
      </c>
      <c r="E12" s="49">
        <v>438</v>
      </c>
      <c r="F12" s="49">
        <v>224.33234274174552</v>
      </c>
      <c r="G12" s="18">
        <f t="shared" si="1"/>
        <v>0.31465517241379309</v>
      </c>
      <c r="H12" s="34">
        <f t="shared" si="2"/>
        <v>-78</v>
      </c>
      <c r="I12" s="35">
        <f t="shared" si="3"/>
        <v>254.61539623518445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5">
        <v>1038</v>
      </c>
      <c r="C15" s="55">
        <v>252.14083366245936</v>
      </c>
      <c r="D15" s="18">
        <f>B15/B$15</f>
        <v>1</v>
      </c>
      <c r="E15" s="56">
        <v>1303</v>
      </c>
      <c r="F15" s="56">
        <v>337.91419029096721</v>
      </c>
      <c r="G15" s="18">
        <f>E15/E$15</f>
        <v>1</v>
      </c>
      <c r="H15" s="16">
        <f t="shared" ref="H15:H21" si="4">B15-E15</f>
        <v>-265</v>
      </c>
      <c r="I15" s="35">
        <f t="shared" ref="I15:I21" si="5">((SQRT((C15/1.645)^2+(F15/1.645)^2)))*1.645</f>
        <v>421.61712488939537</v>
      </c>
    </row>
    <row r="16" spans="1:9" x14ac:dyDescent="0.3">
      <c r="A16" s="32" t="s">
        <v>17</v>
      </c>
      <c r="B16" s="55">
        <v>248</v>
      </c>
      <c r="C16" s="55">
        <v>114.24097338520886</v>
      </c>
      <c r="D16" s="18">
        <f>B16/B$15</f>
        <v>0.23892100192678228</v>
      </c>
      <c r="E16" s="56">
        <v>290</v>
      </c>
      <c r="F16" s="56">
        <v>163.74064858794225</v>
      </c>
      <c r="G16" s="18">
        <f>E16/E$15</f>
        <v>0.22256331542594013</v>
      </c>
      <c r="H16" s="16">
        <f t="shared" si="4"/>
        <v>-42</v>
      </c>
      <c r="I16" s="35">
        <f t="shared" si="5"/>
        <v>199.65470192309519</v>
      </c>
    </row>
    <row r="17" spans="1:9" x14ac:dyDescent="0.3">
      <c r="A17" s="32" t="s">
        <v>18</v>
      </c>
      <c r="B17" s="55">
        <v>228</v>
      </c>
      <c r="C17" s="55">
        <v>136.01102896456598</v>
      </c>
      <c r="D17" s="18">
        <f t="shared" ref="D17:D21" si="6">B17/B$15</f>
        <v>0.21965317919075145</v>
      </c>
      <c r="E17" s="56">
        <v>365</v>
      </c>
      <c r="F17" s="56">
        <v>160.44936896105261</v>
      </c>
      <c r="G17" s="18">
        <f t="shared" ref="G17:G21" si="7">E17/E$15</f>
        <v>0.28012279355333847</v>
      </c>
      <c r="H17" s="16">
        <f t="shared" si="4"/>
        <v>-137</v>
      </c>
      <c r="I17" s="35">
        <f t="shared" si="5"/>
        <v>210.34020062745969</v>
      </c>
    </row>
    <row r="18" spans="1:9" x14ac:dyDescent="0.3">
      <c r="A18" s="32" t="s">
        <v>19</v>
      </c>
      <c r="B18" s="55">
        <v>259</v>
      </c>
      <c r="C18" s="55">
        <v>136.90142438996023</v>
      </c>
      <c r="D18" s="18">
        <f t="shared" si="6"/>
        <v>0.24951830443159922</v>
      </c>
      <c r="E18" s="56">
        <v>353</v>
      </c>
      <c r="F18" s="56">
        <v>200.06748861321771</v>
      </c>
      <c r="G18" s="18">
        <f t="shared" si="7"/>
        <v>0.2709132770529547</v>
      </c>
      <c r="H18" s="16">
        <f t="shared" si="4"/>
        <v>-94</v>
      </c>
      <c r="I18" s="35">
        <f t="shared" si="5"/>
        <v>242.42318370980936</v>
      </c>
    </row>
    <row r="19" spans="1:9" x14ac:dyDescent="0.3">
      <c r="A19" s="33" t="s">
        <v>20</v>
      </c>
      <c r="B19" s="55">
        <v>181</v>
      </c>
      <c r="C19" s="55">
        <v>80.498447189992433</v>
      </c>
      <c r="D19" s="18">
        <f t="shared" si="6"/>
        <v>0.174373795761079</v>
      </c>
      <c r="E19" s="56">
        <v>184</v>
      </c>
      <c r="F19" s="56">
        <v>119.78731151503486</v>
      </c>
      <c r="G19" s="18">
        <f t="shared" si="7"/>
        <v>0.14121258633921718</v>
      </c>
      <c r="H19" s="16">
        <f t="shared" si="4"/>
        <v>-3</v>
      </c>
      <c r="I19" s="35">
        <f t="shared" si="5"/>
        <v>144.32255540974876</v>
      </c>
    </row>
    <row r="20" spans="1:9" x14ac:dyDescent="0.3">
      <c r="A20" s="33" t="s">
        <v>21</v>
      </c>
      <c r="B20" s="55">
        <v>122</v>
      </c>
      <c r="C20" s="55">
        <v>82.480300678404419</v>
      </c>
      <c r="D20" s="18">
        <f t="shared" si="6"/>
        <v>0.11753371868978806</v>
      </c>
      <c r="E20" s="56">
        <v>100</v>
      </c>
      <c r="F20" s="56">
        <v>83.252627586160898</v>
      </c>
      <c r="G20" s="18">
        <f t="shared" si="7"/>
        <v>7.6745970836531077E-2</v>
      </c>
      <c r="H20" s="16">
        <f t="shared" si="4"/>
        <v>22</v>
      </c>
      <c r="I20" s="35">
        <f t="shared" si="5"/>
        <v>117.19214990774766</v>
      </c>
    </row>
    <row r="21" spans="1:9" x14ac:dyDescent="0.3">
      <c r="A21" s="33" t="s">
        <v>30</v>
      </c>
      <c r="B21" s="55">
        <v>0</v>
      </c>
      <c r="C21" s="55">
        <v>0</v>
      </c>
      <c r="D21" s="18">
        <f t="shared" si="6"/>
        <v>0</v>
      </c>
      <c r="E21" s="56">
        <v>11</v>
      </c>
      <c r="F21" s="56">
        <v>18</v>
      </c>
      <c r="G21" s="18">
        <f t="shared" si="7"/>
        <v>8.4420567920184195E-3</v>
      </c>
      <c r="H21" s="16">
        <f t="shared" si="4"/>
        <v>-11</v>
      </c>
      <c r="I21" s="35">
        <f t="shared" si="5"/>
        <v>18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9">
        <v>1221</v>
      </c>
      <c r="C24" s="59">
        <v>256.50730983736116</v>
      </c>
      <c r="D24" s="18">
        <f>B24/B$24</f>
        <v>1</v>
      </c>
      <c r="E24" s="60">
        <v>1392</v>
      </c>
      <c r="F24" s="60">
        <v>358.58611239143102</v>
      </c>
      <c r="G24" s="18">
        <f>E24/E$24</f>
        <v>1</v>
      </c>
      <c r="H24" s="16">
        <f t="shared" ref="H24:H30" si="8">B24-E24</f>
        <v>-171</v>
      </c>
      <c r="I24" s="35">
        <f t="shared" ref="I24:I30" si="9">((SQRT((C24/1.645)^2+(F24/1.645)^2)))*1.645</f>
        <v>440.88547265701555</v>
      </c>
    </row>
    <row r="25" spans="1:9" ht="28.8" x14ac:dyDescent="0.3">
      <c r="A25" s="32" t="s">
        <v>25</v>
      </c>
      <c r="B25" s="59">
        <v>461</v>
      </c>
      <c r="C25" s="59">
        <v>170.21750791267038</v>
      </c>
      <c r="D25" s="18">
        <f t="shared" ref="D25:D30" si="10">B25/B$24</f>
        <v>0.37755937755937757</v>
      </c>
      <c r="E25" s="60">
        <v>396</v>
      </c>
      <c r="F25" s="60">
        <v>189.11107846977131</v>
      </c>
      <c r="G25" s="18">
        <f t="shared" ref="G25:G30" si="11">E25/E$24</f>
        <v>0.28448275862068967</v>
      </c>
      <c r="H25" s="16">
        <f t="shared" si="8"/>
        <v>65</v>
      </c>
      <c r="I25" s="35">
        <f t="shared" si="9"/>
        <v>254.43466744922949</v>
      </c>
    </row>
    <row r="26" spans="1:9" ht="28.8" x14ac:dyDescent="0.3">
      <c r="A26" s="32" t="s">
        <v>26</v>
      </c>
      <c r="B26" s="59">
        <v>75</v>
      </c>
      <c r="C26" s="59">
        <v>56.877060402239493</v>
      </c>
      <c r="D26" s="18">
        <f t="shared" si="10"/>
        <v>6.1425061425061427E-2</v>
      </c>
      <c r="E26" s="60">
        <v>90</v>
      </c>
      <c r="F26" s="60">
        <v>72.828565824132497</v>
      </c>
      <c r="G26" s="18">
        <f t="shared" si="11"/>
        <v>6.4655172413793108E-2</v>
      </c>
      <c r="H26" s="16">
        <f t="shared" si="8"/>
        <v>-15</v>
      </c>
      <c r="I26" s="35">
        <f t="shared" si="9"/>
        <v>92.406709713093875</v>
      </c>
    </row>
    <row r="27" spans="1:9" ht="28.8" x14ac:dyDescent="0.3">
      <c r="A27" s="32" t="s">
        <v>27</v>
      </c>
      <c r="B27" s="59">
        <v>252</v>
      </c>
      <c r="C27" s="59">
        <v>116.47746563176932</v>
      </c>
      <c r="D27" s="18">
        <f t="shared" si="10"/>
        <v>0.20638820638820637</v>
      </c>
      <c r="E27" s="60">
        <v>310</v>
      </c>
      <c r="F27" s="60">
        <v>138.45576911057191</v>
      </c>
      <c r="G27" s="18">
        <f t="shared" si="11"/>
        <v>0.22270114942528735</v>
      </c>
      <c r="H27" s="16">
        <f t="shared" si="8"/>
        <v>-58</v>
      </c>
      <c r="I27" s="35">
        <f t="shared" si="9"/>
        <v>180.93368951082604</v>
      </c>
    </row>
    <row r="28" spans="1:9" ht="28.8" x14ac:dyDescent="0.3">
      <c r="A28" s="32" t="s">
        <v>28</v>
      </c>
      <c r="B28" s="59">
        <v>129</v>
      </c>
      <c r="C28" s="59">
        <v>76.589816555466442</v>
      </c>
      <c r="D28" s="18">
        <f t="shared" si="10"/>
        <v>0.10565110565110565</v>
      </c>
      <c r="E28" s="60">
        <v>323</v>
      </c>
      <c r="F28" s="60">
        <v>229.83472322519063</v>
      </c>
      <c r="G28" s="18">
        <f t="shared" si="11"/>
        <v>0.23204022988505746</v>
      </c>
      <c r="H28" s="16">
        <f t="shared" si="8"/>
        <v>-194</v>
      </c>
      <c r="I28" s="35">
        <f t="shared" si="9"/>
        <v>242.26019070412704</v>
      </c>
    </row>
    <row r="29" spans="1:9" x14ac:dyDescent="0.3">
      <c r="A29" s="32" t="s">
        <v>22</v>
      </c>
      <c r="B29" s="59">
        <v>121</v>
      </c>
      <c r="C29" s="59">
        <v>79.151752981219545</v>
      </c>
      <c r="D29" s="18">
        <f t="shared" si="10"/>
        <v>9.90990990990991E-2</v>
      </c>
      <c r="E29" s="60">
        <v>184</v>
      </c>
      <c r="F29" s="60">
        <v>112.67652816802618</v>
      </c>
      <c r="G29" s="18">
        <f t="shared" si="11"/>
        <v>0.13218390804597702</v>
      </c>
      <c r="H29" s="16">
        <f t="shared" si="8"/>
        <v>-63</v>
      </c>
      <c r="I29" s="35">
        <f t="shared" si="9"/>
        <v>137.69894698217553</v>
      </c>
    </row>
    <row r="30" spans="1:9" x14ac:dyDescent="0.3">
      <c r="A30" s="37" t="s">
        <v>23</v>
      </c>
      <c r="B30" s="59">
        <v>183</v>
      </c>
      <c r="C30" s="59">
        <v>88.820042783146633</v>
      </c>
      <c r="D30" s="27">
        <f t="shared" si="10"/>
        <v>0.14987714987714987</v>
      </c>
      <c r="E30" s="60">
        <v>89</v>
      </c>
      <c r="F30" s="60">
        <v>53.169540152233772</v>
      </c>
      <c r="G30" s="27">
        <f t="shared" si="11"/>
        <v>6.3936781609195401E-2</v>
      </c>
      <c r="H30" s="25">
        <f t="shared" si="8"/>
        <v>94</v>
      </c>
      <c r="I30" s="35">
        <f t="shared" si="9"/>
        <v>103.51811435686027</v>
      </c>
    </row>
    <row r="31" spans="1:9" x14ac:dyDescent="0.3">
      <c r="B31" s="38"/>
      <c r="C31" s="38"/>
      <c r="E31" s="38"/>
      <c r="F31" s="38"/>
      <c r="I31" s="38"/>
    </row>
    <row r="32" spans="1:9" x14ac:dyDescent="0.3">
      <c r="A32" s="7" t="s">
        <v>33</v>
      </c>
    </row>
    <row r="33" spans="1:9" ht="30" customHeight="1" x14ac:dyDescent="0.3">
      <c r="A33" s="45" t="s">
        <v>38</v>
      </c>
      <c r="B33" s="45"/>
      <c r="C33" s="45"/>
      <c r="D33" s="45"/>
      <c r="E33" s="45"/>
      <c r="F33" s="45"/>
      <c r="G33" s="45"/>
      <c r="H33" s="45"/>
      <c r="I33" s="45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6"/>
      <c r="B2" s="46"/>
      <c r="C2" s="46"/>
      <c r="D2" s="46"/>
      <c r="E2" s="46"/>
      <c r="F2" s="46"/>
      <c r="G2" s="46"/>
      <c r="H2" s="46"/>
      <c r="I2" s="46"/>
    </row>
    <row r="3" spans="1:9" ht="15.6" x14ac:dyDescent="0.3">
      <c r="A3" s="2" t="str">
        <f>Intra!A3</f>
        <v>Worcester County</v>
      </c>
      <c r="B3" s="44" t="s">
        <v>10</v>
      </c>
      <c r="C3" s="44"/>
      <c r="D3" s="44"/>
      <c r="E3" s="44"/>
      <c r="F3" s="44"/>
      <c r="G3" s="44"/>
      <c r="H3" s="44"/>
      <c r="I3" s="44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1" t="s">
        <v>0</v>
      </c>
      <c r="C5" s="42"/>
      <c r="D5" s="43"/>
      <c r="E5" s="41" t="s">
        <v>29</v>
      </c>
      <c r="F5" s="42"/>
      <c r="G5" s="43"/>
      <c r="H5" s="41" t="s">
        <v>1</v>
      </c>
      <c r="I5" s="43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0">
        <v>663</v>
      </c>
      <c r="C8" s="50">
        <v>267.20029940102989</v>
      </c>
      <c r="D8" s="18">
        <f t="shared" ref="D8" si="0">B8/B$8</f>
        <v>1</v>
      </c>
      <c r="E8" s="51">
        <v>318</v>
      </c>
      <c r="F8" s="51">
        <v>160.90369790654285</v>
      </c>
      <c r="G8" s="18">
        <f t="shared" ref="G8" si="1">E8/E$8</f>
        <v>1</v>
      </c>
      <c r="H8" s="34">
        <f t="shared" ref="H8:H12" si="2">B8-E8</f>
        <v>345</v>
      </c>
      <c r="I8" s="35">
        <f t="shared" ref="I8:I12" si="3">((SQRT((C8/1.645)^2+(F8/1.645)^2)))*1.645</f>
        <v>311.90703743262992</v>
      </c>
    </row>
    <row r="9" spans="1:9" x14ac:dyDescent="0.3">
      <c r="A9" s="32" t="s">
        <v>13</v>
      </c>
      <c r="B9" s="50">
        <v>398</v>
      </c>
      <c r="C9" s="50">
        <v>233.76697799304333</v>
      </c>
      <c r="D9" s="18">
        <f>B9/B$8</f>
        <v>0.60030165912518851</v>
      </c>
      <c r="E9" s="51">
        <v>112</v>
      </c>
      <c r="F9" s="51">
        <v>91</v>
      </c>
      <c r="G9" s="18">
        <f>E9/E$8</f>
        <v>0.3522012578616352</v>
      </c>
      <c r="H9" s="34">
        <f t="shared" si="2"/>
        <v>286</v>
      </c>
      <c r="I9" s="35">
        <f t="shared" si="3"/>
        <v>250.85453952440244</v>
      </c>
    </row>
    <row r="10" spans="1:9" x14ac:dyDescent="0.3">
      <c r="A10" s="32" t="s">
        <v>14</v>
      </c>
      <c r="B10" s="50">
        <v>80</v>
      </c>
      <c r="C10" s="50">
        <v>69.354163537598808</v>
      </c>
      <c r="D10" s="18">
        <f>B10/B$8</f>
        <v>0.12066365007541478</v>
      </c>
      <c r="E10" s="51">
        <v>12</v>
      </c>
      <c r="F10" s="51">
        <v>20</v>
      </c>
      <c r="G10" s="18">
        <f>E10/E$8</f>
        <v>3.7735849056603772E-2</v>
      </c>
      <c r="H10" s="34">
        <f t="shared" si="2"/>
        <v>68</v>
      </c>
      <c r="I10" s="35">
        <f t="shared" si="3"/>
        <v>72.180329730474355</v>
      </c>
    </row>
    <row r="11" spans="1:9" x14ac:dyDescent="0.3">
      <c r="A11" s="32" t="s">
        <v>15</v>
      </c>
      <c r="B11" s="50">
        <v>0</v>
      </c>
      <c r="C11" s="50">
        <v>0</v>
      </c>
      <c r="D11" s="18">
        <f>B11/B$8</f>
        <v>0</v>
      </c>
      <c r="E11" s="51">
        <v>0</v>
      </c>
      <c r="F11" s="51">
        <v>0</v>
      </c>
      <c r="G11" s="18">
        <f>E11/E$8</f>
        <v>0</v>
      </c>
      <c r="H11" s="34">
        <f t="shared" si="2"/>
        <v>0</v>
      </c>
      <c r="I11" s="35">
        <f t="shared" si="3"/>
        <v>0</v>
      </c>
    </row>
    <row r="12" spans="1:9" x14ac:dyDescent="0.3">
      <c r="A12" s="33" t="s">
        <v>16</v>
      </c>
      <c r="B12" s="50">
        <v>185</v>
      </c>
      <c r="C12" s="50">
        <v>109.26573113286707</v>
      </c>
      <c r="D12" s="18">
        <f>B12/B$8</f>
        <v>0.27903469079939669</v>
      </c>
      <c r="E12" s="51">
        <v>194</v>
      </c>
      <c r="F12" s="51">
        <v>131.18307817702708</v>
      </c>
      <c r="G12" s="18">
        <f>E12/E$8</f>
        <v>0.61006289308176098</v>
      </c>
      <c r="H12" s="34">
        <f t="shared" si="2"/>
        <v>-9</v>
      </c>
      <c r="I12" s="35">
        <f t="shared" si="3"/>
        <v>170.7278536150443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7">
        <v>522</v>
      </c>
      <c r="C15" s="57">
        <v>232.441390462198</v>
      </c>
      <c r="D15" s="18">
        <f>B15/B$15</f>
        <v>1</v>
      </c>
      <c r="E15" s="58">
        <v>247</v>
      </c>
      <c r="F15" s="58">
        <v>202.57837989282072</v>
      </c>
      <c r="G15" s="18">
        <f>E15/E$15</f>
        <v>1</v>
      </c>
      <c r="H15" s="16">
        <f t="shared" ref="H15:H21" si="4">B15-E15</f>
        <v>275</v>
      </c>
      <c r="I15" s="22">
        <f t="shared" ref="I15:I21" si="5">((SQRT((C15/1.645)^2+(F15/1.645)^2)))*1.645</f>
        <v>308.32936934388852</v>
      </c>
    </row>
    <row r="16" spans="1:9" x14ac:dyDescent="0.3">
      <c r="A16" s="32" t="s">
        <v>17</v>
      </c>
      <c r="B16" s="57">
        <v>139</v>
      </c>
      <c r="C16" s="57">
        <v>103.51328417164629</v>
      </c>
      <c r="D16" s="18">
        <f>B16/B$15</f>
        <v>0.26628352490421459</v>
      </c>
      <c r="E16" s="58">
        <v>15</v>
      </c>
      <c r="F16" s="58">
        <v>22</v>
      </c>
      <c r="G16" s="18">
        <f>E16/E$15</f>
        <v>6.0728744939271252E-2</v>
      </c>
      <c r="H16" s="16">
        <f t="shared" si="4"/>
        <v>124</v>
      </c>
      <c r="I16" s="22">
        <f t="shared" si="5"/>
        <v>105.82532778120746</v>
      </c>
    </row>
    <row r="17" spans="1:9" x14ac:dyDescent="0.3">
      <c r="A17" s="32" t="s">
        <v>18</v>
      </c>
      <c r="B17" s="57">
        <v>92</v>
      </c>
      <c r="C17" s="57">
        <v>86.810137656842812</v>
      </c>
      <c r="D17" s="18">
        <f t="shared" ref="D17:D21" si="6">B17/B$15</f>
        <v>0.17624521072796934</v>
      </c>
      <c r="E17" s="58">
        <v>164</v>
      </c>
      <c r="F17" s="58">
        <v>196.86035659827502</v>
      </c>
      <c r="G17" s="18">
        <f t="shared" ref="G17:G21" si="7">E17/E$15</f>
        <v>0.66396761133603244</v>
      </c>
      <c r="H17" s="16">
        <f t="shared" si="4"/>
        <v>-72</v>
      </c>
      <c r="I17" s="22">
        <f t="shared" si="5"/>
        <v>215.15110968805158</v>
      </c>
    </row>
    <row r="18" spans="1:9" x14ac:dyDescent="0.3">
      <c r="A18" s="32" t="s">
        <v>19</v>
      </c>
      <c r="B18" s="57">
        <v>85</v>
      </c>
      <c r="C18" s="57">
        <v>60.671245248470058</v>
      </c>
      <c r="D18" s="18">
        <f t="shared" si="6"/>
        <v>0.16283524904214558</v>
      </c>
      <c r="E18" s="58">
        <v>53</v>
      </c>
      <c r="F18" s="58">
        <v>38.470768123342687</v>
      </c>
      <c r="G18" s="18">
        <f t="shared" si="7"/>
        <v>0.2145748987854251</v>
      </c>
      <c r="H18" s="16">
        <f t="shared" si="4"/>
        <v>32</v>
      </c>
      <c r="I18" s="22">
        <f t="shared" si="5"/>
        <v>71.840100222647237</v>
      </c>
    </row>
    <row r="19" spans="1:9" x14ac:dyDescent="0.3">
      <c r="A19" s="33" t="s">
        <v>20</v>
      </c>
      <c r="B19" s="57">
        <v>137</v>
      </c>
      <c r="C19" s="57">
        <v>167.13168460827526</v>
      </c>
      <c r="D19" s="18">
        <f t="shared" si="6"/>
        <v>0.26245210727969348</v>
      </c>
      <c r="E19" s="58">
        <v>10</v>
      </c>
      <c r="F19" s="58">
        <v>16</v>
      </c>
      <c r="G19" s="18">
        <f t="shared" si="7"/>
        <v>4.048582995951417E-2</v>
      </c>
      <c r="H19" s="16">
        <f t="shared" si="4"/>
        <v>127</v>
      </c>
      <c r="I19" s="22">
        <f t="shared" si="5"/>
        <v>167.89580101956091</v>
      </c>
    </row>
    <row r="20" spans="1:9" x14ac:dyDescent="0.3">
      <c r="A20" s="33" t="s">
        <v>21</v>
      </c>
      <c r="B20" s="57">
        <v>69</v>
      </c>
      <c r="C20" s="57">
        <v>64.529063219606712</v>
      </c>
      <c r="D20" s="18">
        <f t="shared" si="6"/>
        <v>0.13218390804597702</v>
      </c>
      <c r="E20" s="58">
        <v>5</v>
      </c>
      <c r="F20" s="58">
        <v>8</v>
      </c>
      <c r="G20" s="18">
        <f t="shared" si="7"/>
        <v>2.0242914979757085E-2</v>
      </c>
      <c r="H20" s="16">
        <f t="shared" si="4"/>
        <v>64</v>
      </c>
      <c r="I20" s="22">
        <f t="shared" si="5"/>
        <v>65.023072828035438</v>
      </c>
    </row>
    <row r="21" spans="1:9" x14ac:dyDescent="0.3">
      <c r="A21" s="33" t="s">
        <v>30</v>
      </c>
      <c r="B21" s="57">
        <v>0</v>
      </c>
      <c r="C21" s="57">
        <v>0</v>
      </c>
      <c r="D21" s="18">
        <f t="shared" si="6"/>
        <v>0</v>
      </c>
      <c r="E21" s="58">
        <v>0</v>
      </c>
      <c r="F21" s="58">
        <v>0</v>
      </c>
      <c r="G21" s="18">
        <f t="shared" si="7"/>
        <v>0</v>
      </c>
      <c r="H21" s="16">
        <f t="shared" si="4"/>
        <v>0</v>
      </c>
      <c r="I21" s="22">
        <f t="shared" si="5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61">
        <v>663</v>
      </c>
      <c r="C24" s="61">
        <v>265.91916064849482</v>
      </c>
      <c r="D24" s="18">
        <f>B24/B$24</f>
        <v>1</v>
      </c>
      <c r="E24" s="62">
        <v>318</v>
      </c>
      <c r="F24" s="62">
        <v>164</v>
      </c>
      <c r="G24" s="18">
        <f>E24/E$24</f>
        <v>1</v>
      </c>
      <c r="H24" s="16">
        <f>B24-E24</f>
        <v>345</v>
      </c>
      <c r="I24" s="22">
        <f t="shared" ref="I24:I30" si="8">((SQRT((C24/1.645)^2+(F24/1.645)^2)))*1.645</f>
        <v>312.42439085321109</v>
      </c>
    </row>
    <row r="25" spans="1:9" ht="28.8" x14ac:dyDescent="0.3">
      <c r="A25" s="32" t="s">
        <v>25</v>
      </c>
      <c r="B25" s="61">
        <v>326</v>
      </c>
      <c r="C25" s="61">
        <v>227.01762046149636</v>
      </c>
      <c r="D25" s="18">
        <f t="shared" ref="D25:D30" si="9">B25/B$24</f>
        <v>0.49170437405731521</v>
      </c>
      <c r="E25" s="62">
        <v>27</v>
      </c>
      <c r="F25" s="62">
        <v>21</v>
      </c>
      <c r="G25" s="18">
        <f t="shared" ref="G25:G30" si="10">E25/E$24</f>
        <v>8.4905660377358486E-2</v>
      </c>
      <c r="H25" s="16">
        <f t="shared" ref="H25:H30" si="11">B25-E25</f>
        <v>299</v>
      </c>
      <c r="I25" s="22">
        <f t="shared" si="8"/>
        <v>227.98684172556978</v>
      </c>
    </row>
    <row r="26" spans="1:9" ht="28.8" x14ac:dyDescent="0.3">
      <c r="A26" s="32" t="s">
        <v>26</v>
      </c>
      <c r="B26" s="61">
        <v>23</v>
      </c>
      <c r="C26" s="61">
        <v>21.931712199461309</v>
      </c>
      <c r="D26" s="18">
        <f t="shared" si="9"/>
        <v>3.4690799396681751E-2</v>
      </c>
      <c r="E26" s="62">
        <v>77</v>
      </c>
      <c r="F26" s="62">
        <v>88</v>
      </c>
      <c r="G26" s="18">
        <f t="shared" si="10"/>
        <v>0.24213836477987422</v>
      </c>
      <c r="H26" s="16">
        <f t="shared" si="11"/>
        <v>-54</v>
      </c>
      <c r="I26" s="22">
        <f t="shared" si="8"/>
        <v>90.691785736085279</v>
      </c>
    </row>
    <row r="27" spans="1:9" ht="28.8" x14ac:dyDescent="0.3">
      <c r="A27" s="32" t="s">
        <v>27</v>
      </c>
      <c r="B27" s="61">
        <v>82</v>
      </c>
      <c r="C27" s="61">
        <v>53.9351462406472</v>
      </c>
      <c r="D27" s="18">
        <f t="shared" si="9"/>
        <v>0.12368024132730016</v>
      </c>
      <c r="E27" s="62">
        <v>18</v>
      </c>
      <c r="F27" s="62">
        <v>23</v>
      </c>
      <c r="G27" s="18">
        <f t="shared" si="10"/>
        <v>5.6603773584905662E-2</v>
      </c>
      <c r="H27" s="16">
        <f t="shared" si="11"/>
        <v>64</v>
      </c>
      <c r="I27" s="22">
        <f t="shared" si="8"/>
        <v>58.634460857076199</v>
      </c>
    </row>
    <row r="28" spans="1:9" ht="28.8" x14ac:dyDescent="0.3">
      <c r="A28" s="32" t="s">
        <v>28</v>
      </c>
      <c r="B28" s="61">
        <v>12</v>
      </c>
      <c r="C28" s="61">
        <v>19.104973174542799</v>
      </c>
      <c r="D28" s="18">
        <f t="shared" si="9"/>
        <v>1.8099547511312219E-2</v>
      </c>
      <c r="E28" s="62">
        <v>102</v>
      </c>
      <c r="F28" s="62">
        <v>118</v>
      </c>
      <c r="G28" s="18">
        <f t="shared" si="10"/>
        <v>0.32075471698113206</v>
      </c>
      <c r="H28" s="16">
        <f t="shared" si="11"/>
        <v>-90</v>
      </c>
      <c r="I28" s="22">
        <f t="shared" si="8"/>
        <v>119.53660527219269</v>
      </c>
    </row>
    <row r="29" spans="1:9" x14ac:dyDescent="0.3">
      <c r="A29" s="32" t="s">
        <v>22</v>
      </c>
      <c r="B29" s="61">
        <v>90</v>
      </c>
      <c r="C29" s="61">
        <v>70.455659815234156</v>
      </c>
      <c r="D29" s="18">
        <f t="shared" si="9"/>
        <v>0.13574660633484162</v>
      </c>
      <c r="E29" s="62">
        <v>23</v>
      </c>
      <c r="F29" s="62">
        <v>22</v>
      </c>
      <c r="G29" s="18">
        <f t="shared" si="10"/>
        <v>7.2327044025157231E-2</v>
      </c>
      <c r="H29" s="16">
        <f t="shared" si="11"/>
        <v>67</v>
      </c>
      <c r="I29" s="22">
        <f t="shared" si="8"/>
        <v>73.81056834898375</v>
      </c>
    </row>
    <row r="30" spans="1:9" x14ac:dyDescent="0.3">
      <c r="A30" s="37" t="s">
        <v>23</v>
      </c>
      <c r="B30" s="61">
        <v>130</v>
      </c>
      <c r="C30" s="61">
        <v>102.25947388873072</v>
      </c>
      <c r="D30" s="18">
        <f t="shared" si="9"/>
        <v>0.19607843137254902</v>
      </c>
      <c r="E30" s="62">
        <v>71</v>
      </c>
      <c r="F30" s="62">
        <v>61</v>
      </c>
      <c r="G30" s="27">
        <f t="shared" si="10"/>
        <v>0.22327044025157233</v>
      </c>
      <c r="H30" s="25">
        <f t="shared" si="11"/>
        <v>59</v>
      </c>
      <c r="I30" s="28">
        <f t="shared" si="8"/>
        <v>119.07140714714008</v>
      </c>
    </row>
    <row r="31" spans="1:9" x14ac:dyDescent="0.3">
      <c r="B31" s="38"/>
      <c r="C31" s="38"/>
      <c r="D31" s="38"/>
      <c r="E31" s="38"/>
      <c r="F31" s="38"/>
    </row>
    <row r="32" spans="1:9" x14ac:dyDescent="0.3">
      <c r="A32" s="7" t="s">
        <v>34</v>
      </c>
    </row>
    <row r="33" spans="1:9" ht="28.2" customHeight="1" x14ac:dyDescent="0.3">
      <c r="A33" s="45" t="s">
        <v>38</v>
      </c>
      <c r="B33" s="45"/>
      <c r="C33" s="45"/>
      <c r="D33" s="45"/>
      <c r="E33" s="45"/>
      <c r="F33" s="45"/>
      <c r="G33" s="45"/>
      <c r="H33" s="45"/>
      <c r="I33" s="45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6"/>
      <c r="B2" s="46"/>
      <c r="C2" s="46"/>
      <c r="D2" s="46"/>
      <c r="E2" s="46"/>
      <c r="F2" s="46"/>
      <c r="G2" s="46"/>
      <c r="H2" s="46"/>
      <c r="I2" s="46"/>
    </row>
    <row r="3" spans="1:9" ht="15.6" x14ac:dyDescent="0.3">
      <c r="A3" s="2" t="str">
        <f>Intra!A3</f>
        <v>Worcester County</v>
      </c>
      <c r="B3" s="44" t="s">
        <v>7</v>
      </c>
      <c r="C3" s="44"/>
      <c r="D3" s="44"/>
      <c r="E3" s="44"/>
      <c r="F3" s="44"/>
      <c r="G3" s="44"/>
      <c r="H3" s="44"/>
      <c r="I3" s="44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1" t="s">
        <v>0</v>
      </c>
      <c r="C5" s="42"/>
      <c r="D5" s="43"/>
      <c r="E5" s="41" t="s">
        <v>29</v>
      </c>
      <c r="F5" s="42"/>
      <c r="G5" s="43"/>
      <c r="H5" s="41" t="s">
        <v>1</v>
      </c>
      <c r="I5" s="43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2">
        <v>210</v>
      </c>
      <c r="C8" s="52">
        <v>257.50533975046034</v>
      </c>
      <c r="D8" s="18">
        <f>IF(B8=0,0,B8/B$8)</f>
        <v>1</v>
      </c>
      <c r="E8" s="40">
        <v>0</v>
      </c>
      <c r="F8" s="40">
        <v>0</v>
      </c>
      <c r="G8" s="18">
        <v>0</v>
      </c>
      <c r="H8" s="34">
        <f t="shared" ref="H8:H12" si="0">B8-E8</f>
        <v>210</v>
      </c>
      <c r="I8" s="35">
        <f t="shared" ref="I8:I12" si="1">((SQRT((C8/1.645)^2+(F8/1.645)^2)))*1.645</f>
        <v>257.50533975046034</v>
      </c>
    </row>
    <row r="9" spans="1:9" x14ac:dyDescent="0.3">
      <c r="A9" s="32" t="s">
        <v>13</v>
      </c>
      <c r="B9" s="52">
        <v>32</v>
      </c>
      <c r="C9" s="52">
        <v>27.802877548915689</v>
      </c>
      <c r="D9" s="18">
        <f t="shared" ref="D9:D12" si="2">IF(B9=0,0,B9/B$8)</f>
        <v>0.15238095238095239</v>
      </c>
      <c r="E9" s="40">
        <v>0</v>
      </c>
      <c r="F9" s="40">
        <v>0</v>
      </c>
      <c r="G9" s="18">
        <v>0</v>
      </c>
      <c r="H9" s="34">
        <f t="shared" si="0"/>
        <v>32</v>
      </c>
      <c r="I9" s="35">
        <f t="shared" si="1"/>
        <v>27.802877548915689</v>
      </c>
    </row>
    <row r="10" spans="1:9" x14ac:dyDescent="0.3">
      <c r="A10" s="32" t="s">
        <v>14</v>
      </c>
      <c r="B10" s="52">
        <v>0</v>
      </c>
      <c r="C10" s="52">
        <v>0</v>
      </c>
      <c r="D10" s="18">
        <f t="shared" si="2"/>
        <v>0</v>
      </c>
      <c r="E10" s="40">
        <v>0</v>
      </c>
      <c r="F10" s="40">
        <v>0</v>
      </c>
      <c r="G10" s="18">
        <v>0</v>
      </c>
      <c r="H10" s="34">
        <f t="shared" si="0"/>
        <v>0</v>
      </c>
      <c r="I10" s="35">
        <f>((SQRT((C10/1.645)^2+(F10/1.645)^2)))*1.645</f>
        <v>0</v>
      </c>
    </row>
    <row r="11" spans="1:9" x14ac:dyDescent="0.3">
      <c r="A11" s="32" t="s">
        <v>15</v>
      </c>
      <c r="B11" s="52">
        <v>0</v>
      </c>
      <c r="C11" s="52">
        <v>0</v>
      </c>
      <c r="D11" s="18">
        <f t="shared" si="2"/>
        <v>0</v>
      </c>
      <c r="E11" s="40">
        <v>0</v>
      </c>
      <c r="F11" s="40">
        <v>0</v>
      </c>
      <c r="G11" s="18">
        <v>0</v>
      </c>
      <c r="H11" s="34">
        <f t="shared" si="0"/>
        <v>0</v>
      </c>
      <c r="I11" s="35">
        <f>((SQRT((C11/1.645)^2+(F11/1.645)^2)))*1.645</f>
        <v>0</v>
      </c>
    </row>
    <row r="12" spans="1:9" x14ac:dyDescent="0.3">
      <c r="A12" s="33" t="s">
        <v>16</v>
      </c>
      <c r="B12" s="52">
        <v>178</v>
      </c>
      <c r="C12" s="52">
        <v>256</v>
      </c>
      <c r="D12" s="18">
        <f t="shared" si="2"/>
        <v>0.84761904761904761</v>
      </c>
      <c r="E12" s="40">
        <v>0</v>
      </c>
      <c r="F12" s="40">
        <v>0</v>
      </c>
      <c r="G12" s="18">
        <v>0</v>
      </c>
      <c r="H12" s="34">
        <f t="shared" si="0"/>
        <v>178</v>
      </c>
      <c r="I12" s="35">
        <f t="shared" si="1"/>
        <v>256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3">
        <v>139</v>
      </c>
      <c r="C15" s="53">
        <v>114.80853626799708</v>
      </c>
      <c r="D15" s="18">
        <f>IF(B15=0,0,B15/B$15)</f>
        <v>1</v>
      </c>
      <c r="E15" s="40">
        <v>0</v>
      </c>
      <c r="F15" s="40">
        <v>0</v>
      </c>
      <c r="G15" s="18">
        <v>0</v>
      </c>
      <c r="H15" s="16">
        <f t="shared" ref="H15:H21" si="3">B15-E15</f>
        <v>139</v>
      </c>
      <c r="I15" s="22">
        <f t="shared" ref="I15:I21" si="4">((SQRT((C15/1.645)^2+(F15/1.645)^2)))*1.645</f>
        <v>114.80853626799708</v>
      </c>
    </row>
    <row r="16" spans="1:9" x14ac:dyDescent="0.3">
      <c r="A16" s="32" t="s">
        <v>17</v>
      </c>
      <c r="B16" s="53">
        <v>10</v>
      </c>
      <c r="C16" s="53">
        <v>18</v>
      </c>
      <c r="D16" s="18">
        <f t="shared" ref="D16:D21" si="5">IF(B16=0,0,B16/B$15)</f>
        <v>7.1942446043165464E-2</v>
      </c>
      <c r="E16" s="40">
        <v>0</v>
      </c>
      <c r="F16" s="40">
        <v>0</v>
      </c>
      <c r="G16" s="18">
        <v>0</v>
      </c>
      <c r="H16" s="16">
        <f t="shared" si="3"/>
        <v>10</v>
      </c>
      <c r="I16" s="22">
        <f t="shared" si="4"/>
        <v>18</v>
      </c>
    </row>
    <row r="17" spans="1:9" x14ac:dyDescent="0.3">
      <c r="A17" s="32" t="s">
        <v>18</v>
      </c>
      <c r="B17" s="53">
        <v>75</v>
      </c>
      <c r="C17" s="53">
        <v>96</v>
      </c>
      <c r="D17" s="18">
        <f t="shared" si="5"/>
        <v>0.53956834532374098</v>
      </c>
      <c r="E17" s="40">
        <v>0</v>
      </c>
      <c r="F17" s="40">
        <v>0</v>
      </c>
      <c r="G17" s="18">
        <v>0</v>
      </c>
      <c r="H17" s="16">
        <f t="shared" si="3"/>
        <v>75</v>
      </c>
      <c r="I17" s="22">
        <f t="shared" si="4"/>
        <v>96</v>
      </c>
    </row>
    <row r="18" spans="1:9" x14ac:dyDescent="0.3">
      <c r="A18" s="32" t="s">
        <v>19</v>
      </c>
      <c r="B18" s="53">
        <v>40</v>
      </c>
      <c r="C18" s="53">
        <v>57.999999999999993</v>
      </c>
      <c r="D18" s="18">
        <f t="shared" si="5"/>
        <v>0.28776978417266186</v>
      </c>
      <c r="E18" s="40">
        <v>0</v>
      </c>
      <c r="F18" s="40">
        <v>0</v>
      </c>
      <c r="G18" s="18">
        <v>0</v>
      </c>
      <c r="H18" s="16">
        <f t="shared" si="3"/>
        <v>40</v>
      </c>
      <c r="I18" s="22">
        <f t="shared" si="4"/>
        <v>57.999999999999993</v>
      </c>
    </row>
    <row r="19" spans="1:9" x14ac:dyDescent="0.3">
      <c r="A19" s="33" t="s">
        <v>20</v>
      </c>
      <c r="B19" s="53">
        <v>5</v>
      </c>
      <c r="C19" s="53">
        <v>9</v>
      </c>
      <c r="D19" s="18">
        <f t="shared" si="5"/>
        <v>3.5971223021582732E-2</v>
      </c>
      <c r="E19" s="40">
        <v>0</v>
      </c>
      <c r="F19" s="40">
        <v>0</v>
      </c>
      <c r="G19" s="18">
        <v>0</v>
      </c>
      <c r="H19" s="16">
        <f t="shared" si="3"/>
        <v>5</v>
      </c>
      <c r="I19" s="22">
        <f t="shared" si="4"/>
        <v>9</v>
      </c>
    </row>
    <row r="20" spans="1:9" x14ac:dyDescent="0.3">
      <c r="A20" s="33" t="s">
        <v>21</v>
      </c>
      <c r="B20" s="53">
        <v>9</v>
      </c>
      <c r="C20" s="53">
        <v>14</v>
      </c>
      <c r="D20" s="18">
        <f t="shared" si="5"/>
        <v>6.4748201438848921E-2</v>
      </c>
      <c r="E20" s="40">
        <v>0</v>
      </c>
      <c r="F20" s="40">
        <v>0</v>
      </c>
      <c r="G20" s="18">
        <v>0</v>
      </c>
      <c r="H20" s="16">
        <f t="shared" si="3"/>
        <v>9</v>
      </c>
      <c r="I20" s="22">
        <f t="shared" si="4"/>
        <v>14</v>
      </c>
    </row>
    <row r="21" spans="1:9" x14ac:dyDescent="0.3">
      <c r="A21" s="33" t="s">
        <v>30</v>
      </c>
      <c r="B21" s="53">
        <v>0</v>
      </c>
      <c r="C21" s="53">
        <v>0</v>
      </c>
      <c r="D21" s="18">
        <f t="shared" si="5"/>
        <v>0</v>
      </c>
      <c r="E21" s="40">
        <v>0</v>
      </c>
      <c r="F21" s="40">
        <v>0</v>
      </c>
      <c r="G21" s="18">
        <v>0</v>
      </c>
      <c r="H21" s="16">
        <f t="shared" si="3"/>
        <v>0</v>
      </c>
      <c r="I21" s="22">
        <f t="shared" si="4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4">
        <v>210</v>
      </c>
      <c r="C24" s="54">
        <v>157.42617317333227</v>
      </c>
      <c r="D24" s="18">
        <f>IF(B24=0,0,B24/B$24)</f>
        <v>1</v>
      </c>
      <c r="E24" s="40">
        <v>0</v>
      </c>
      <c r="F24" s="40">
        <v>0</v>
      </c>
      <c r="G24" s="18">
        <v>0</v>
      </c>
      <c r="H24" s="16">
        <f t="shared" ref="H24:H30" si="6">B24-E24</f>
        <v>210</v>
      </c>
      <c r="I24" s="22">
        <f t="shared" ref="I24:I30" si="7">((SQRT((C24/1.645)^2+(F24/1.645)^2)))*1.645</f>
        <v>157.42617317333227</v>
      </c>
    </row>
    <row r="25" spans="1:9" ht="28.8" x14ac:dyDescent="0.3">
      <c r="A25" s="32" t="s">
        <v>25</v>
      </c>
      <c r="B25" s="54">
        <v>62</v>
      </c>
      <c r="C25" s="54">
        <v>61.400325732035007</v>
      </c>
      <c r="D25" s="18">
        <f t="shared" ref="D25:D30" si="8">IF(B25=0,0,B25/B$24)</f>
        <v>0.29523809523809524</v>
      </c>
      <c r="E25" s="40">
        <v>0</v>
      </c>
      <c r="F25" s="40">
        <v>0</v>
      </c>
      <c r="G25" s="18">
        <v>0</v>
      </c>
      <c r="H25" s="16">
        <f t="shared" si="6"/>
        <v>62</v>
      </c>
      <c r="I25" s="22">
        <f t="shared" si="7"/>
        <v>61.400325732035007</v>
      </c>
    </row>
    <row r="26" spans="1:9" ht="28.8" x14ac:dyDescent="0.3">
      <c r="A26" s="32" t="s">
        <v>26</v>
      </c>
      <c r="B26" s="54">
        <v>10</v>
      </c>
      <c r="C26" s="54">
        <v>18</v>
      </c>
      <c r="D26" s="18">
        <f t="shared" si="8"/>
        <v>4.7619047619047616E-2</v>
      </c>
      <c r="E26" s="40">
        <v>0</v>
      </c>
      <c r="F26" s="40">
        <v>0</v>
      </c>
      <c r="G26" s="18">
        <v>0</v>
      </c>
      <c r="H26" s="16">
        <f t="shared" si="6"/>
        <v>10</v>
      </c>
      <c r="I26" s="22">
        <f t="shared" si="7"/>
        <v>18</v>
      </c>
    </row>
    <row r="27" spans="1:9" ht="28.8" x14ac:dyDescent="0.3">
      <c r="A27" s="32" t="s">
        <v>27</v>
      </c>
      <c r="B27" s="54">
        <v>0</v>
      </c>
      <c r="C27" s="54">
        <v>0</v>
      </c>
      <c r="D27" s="18">
        <f t="shared" si="8"/>
        <v>0</v>
      </c>
      <c r="E27" s="40">
        <v>0</v>
      </c>
      <c r="F27" s="40">
        <v>0</v>
      </c>
      <c r="G27" s="18">
        <v>0</v>
      </c>
      <c r="H27" s="16">
        <f t="shared" si="6"/>
        <v>0</v>
      </c>
      <c r="I27" s="22">
        <f t="shared" si="7"/>
        <v>0</v>
      </c>
    </row>
    <row r="28" spans="1:9" ht="28.8" x14ac:dyDescent="0.3">
      <c r="A28" s="32" t="s">
        <v>28</v>
      </c>
      <c r="B28" s="54">
        <v>0</v>
      </c>
      <c r="C28" s="54">
        <v>0</v>
      </c>
      <c r="D28" s="18">
        <f t="shared" si="8"/>
        <v>0</v>
      </c>
      <c r="E28" s="40">
        <v>0</v>
      </c>
      <c r="F28" s="40">
        <v>0</v>
      </c>
      <c r="G28" s="18">
        <v>0</v>
      </c>
      <c r="H28" s="16">
        <f t="shared" si="6"/>
        <v>0</v>
      </c>
      <c r="I28" s="22">
        <f t="shared" si="7"/>
        <v>0</v>
      </c>
    </row>
    <row r="29" spans="1:9" x14ac:dyDescent="0.3">
      <c r="A29" s="32" t="s">
        <v>22</v>
      </c>
      <c r="B29" s="54">
        <v>67</v>
      </c>
      <c r="C29" s="54">
        <v>95</v>
      </c>
      <c r="D29" s="18">
        <f t="shared" si="8"/>
        <v>0.31904761904761902</v>
      </c>
      <c r="E29" s="40">
        <v>0</v>
      </c>
      <c r="F29" s="40">
        <v>0</v>
      </c>
      <c r="G29" s="18">
        <v>0</v>
      </c>
      <c r="H29" s="16">
        <f t="shared" si="6"/>
        <v>67</v>
      </c>
      <c r="I29" s="22">
        <f t="shared" si="7"/>
        <v>95</v>
      </c>
    </row>
    <row r="30" spans="1:9" x14ac:dyDescent="0.3">
      <c r="A30" s="37" t="s">
        <v>23</v>
      </c>
      <c r="B30" s="54">
        <v>71</v>
      </c>
      <c r="C30" s="54">
        <v>108</v>
      </c>
      <c r="D30" s="18">
        <f t="shared" si="8"/>
        <v>0.33809523809523812</v>
      </c>
      <c r="E30" s="40">
        <v>0</v>
      </c>
      <c r="F30" s="40">
        <v>0</v>
      </c>
      <c r="G30" s="27">
        <v>0</v>
      </c>
      <c r="H30" s="25">
        <f t="shared" si="6"/>
        <v>71</v>
      </c>
      <c r="I30" s="28">
        <f t="shared" si="7"/>
        <v>108</v>
      </c>
    </row>
    <row r="31" spans="1:9" x14ac:dyDescent="0.3">
      <c r="A31" s="39"/>
      <c r="B31" s="38"/>
      <c r="C31" s="38"/>
      <c r="D31" s="38"/>
      <c r="E31" s="38"/>
      <c r="F31" s="38"/>
      <c r="G31" s="39"/>
      <c r="H31" s="39"/>
      <c r="I31" s="39"/>
    </row>
    <row r="32" spans="1:9" x14ac:dyDescent="0.3">
      <c r="A32" s="7" t="s">
        <v>35</v>
      </c>
    </row>
    <row r="33" spans="1:9" ht="28.8" customHeight="1" x14ac:dyDescent="0.3">
      <c r="A33" s="45" t="s">
        <v>38</v>
      </c>
      <c r="B33" s="45"/>
      <c r="C33" s="45"/>
      <c r="D33" s="45"/>
      <c r="E33" s="45"/>
      <c r="F33" s="45"/>
      <c r="G33" s="45"/>
      <c r="H33" s="45"/>
      <c r="I33" s="45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235757-0F56-4171-AC3B-20C7B5EBF91A}"/>
</file>

<file path=customXml/itemProps2.xml><?xml version="1.0" encoding="utf-8"?>
<ds:datastoreItem xmlns:ds="http://schemas.openxmlformats.org/officeDocument/2006/customXml" ds:itemID="{09990BEA-3C4F-4B62-904B-9D77F946BF8C}"/>
</file>

<file path=customXml/itemProps3.xml><?xml version="1.0" encoding="utf-8"?>
<ds:datastoreItem xmlns:ds="http://schemas.openxmlformats.org/officeDocument/2006/customXml" ds:itemID="{478E3F42-C302-412E-A50F-C56C5972C0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2014-10-14T20:02:41Z</cp:lastPrinted>
  <dcterms:created xsi:type="dcterms:W3CDTF">2013-04-04T21:18:01Z</dcterms:created>
  <dcterms:modified xsi:type="dcterms:W3CDTF">2014-10-14T22:15:43Z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