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I31" i="1" l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G14" i="1" l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<sst xmlns="http://schemas.openxmlformats.org/spreadsheetml/2006/main" count="127" uniqueCount="49">
  <si>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</si>
  <si>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</si>
  <si>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</si>
  <si>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</si>
  <si>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</si>
  <si>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</si>
  <si>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</si>
  <si>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</si>
  <si>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</si>
  <si>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</si>
  <si>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</si>
  <si>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</si>
  <si>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</si>
  <si>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</si>
  <si>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</si>
  <si>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</si>
  <si>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</si>
  <si>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</si>
  <si>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</si>
  <si>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</si>
  <si>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</si>
  <si>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</si>
  <si>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</si>
  <si>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</si>
  <si>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</si>
  <si>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</si>
  <si>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</si>
  <si>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</si>
  <si>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</si>
  <si>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</si>
  <si>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</si>
  <si>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</si>
  <si>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</si>
  <si>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</si>
  <si>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</si>
  <si>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</si>
  <si>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</si>
  <si>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</si>
  <si>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</si>
  <si>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</si>
  <si>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</si>
  <si>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</si>
  <si>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</si>
  <si>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</si>
  <si>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Carroll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</si>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</sst>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5231</v>
      </c>
      <c r="C8" s="18">
        <f>((SQRT((Intra!C8/1.645)^2+(Inter!C8/1.645)^2+(Foreign!C8/1.645)^2))*1.645)</f>
        <v>605.12478052051381</v>
      </c>
      <c r="D8" s="19">
        <f t="shared" ref="D8:D11" si="0">B8/B$8</f>
        <v>1</v>
      </c>
      <c r="E8" s="17">
        <f>Intra!E8+Inter!E8+Foreign!E8</f>
        <v>4595</v>
      </c>
      <c r="F8" s="18">
        <f>((SQRT((Intra!F8/1.645)^2+(Inter!F8/1.645)^2+(Foreign!F8/1.645)^2))*1.645)</f>
        <v>589.67448647537731</v>
      </c>
      <c r="G8" s="19">
        <f>E8/E$8</f>
        <v>1</v>
      </c>
      <c r="H8" s="38">
        <f>Intra!H8+Inter!H8+Foreign!H8</f>
        <v>636</v>
      </c>
      <c r="I8" s="39">
        <f>((SQRT((Intra!I8/1.645)^2+(Inter!I8/1.645)^2+(Foreign!I8/1.645)^2))*1.645)</f>
        <v>844.92129811006657</v>
      </c>
      <c r="K8" s="6"/>
    </row>
    <row r="9" spans="1:11" x14ac:dyDescent="0.3">
      <c r="A9" s="32" t="s">
        <v>18</v>
      </c>
      <c r="B9" s="17">
        <f>Intra!B9+Inter!B9+Foreign!B9</f>
        <v>4870</v>
      </c>
      <c r="C9" s="18">
        <f>((SQRT((Intra!C9/1.645)^2+(Inter!C9/1.645)^2+(Foreign!C9/1.645)^2))*1.645)</f>
        <v>590.97715691894564</v>
      </c>
      <c r="D9" s="19">
        <f t="shared" si="0"/>
        <v>0.93098833874976106</v>
      </c>
      <c r="E9" s="17">
        <f>Intra!E9+Inter!E9+Foreign!E9</f>
        <v>4299</v>
      </c>
      <c r="F9" s="18">
        <f>((SQRT((Intra!F9/1.645)^2+(Inter!F9/1.645)^2+(Foreign!F9/1.645)^2))*1.645)</f>
        <v>577.80013845619658</v>
      </c>
      <c r="G9" s="19">
        <f>E9/E$8</f>
        <v>0.93558215451577798</v>
      </c>
      <c r="H9" s="38">
        <f>Intra!H9+Inter!H9+Foreign!H9</f>
        <v>571</v>
      </c>
      <c r="I9" s="39">
        <f>((SQRT((Intra!I9/1.645)^2+(Inter!I9/1.645)^2+(Foreign!I9/1.645)^2))*1.645)</f>
        <v>826.50287355822297</v>
      </c>
      <c r="K9" s="6"/>
    </row>
    <row r="10" spans="1:11" ht="28.8" x14ac:dyDescent="0.3">
      <c r="A10" s="32" t="s">
        <v>19</v>
      </c>
      <c r="B10" s="17">
        <f>Intra!B10+Inter!B10+Foreign!B10</f>
        <v>298</v>
      </c>
      <c r="C10" s="18">
        <f>((SQRT((Intra!C10/1.645)^2+(Inter!C10/1.645)^2+(Foreign!C10/1.645)^2))*1.645)</f>
        <v>126.93699224418388</v>
      </c>
      <c r="D10" s="19">
        <f t="shared" si="0"/>
        <v>5.6968074937870386E-2</v>
      </c>
      <c r="E10" s="17">
        <f>Intra!E10+Inter!E10+Foreign!E10</f>
        <v>201</v>
      </c>
      <c r="F10" s="18">
        <f>((SQRT((Intra!F10/1.645)^2+(Inter!F10/1.645)^2+(Foreign!F10/1.645)^2))*1.645)</f>
        <v>94.371605899232208</v>
      </c>
      <c r="G10" s="19">
        <f>E10/E$8</f>
        <v>4.3743199129488576E-2</v>
      </c>
      <c r="H10" s="38">
        <f>Intra!H10+Inter!H10+Foreign!H10</f>
        <v>97</v>
      </c>
      <c r="I10" s="39">
        <f>((SQRT((Intra!I10/1.645)^2+(Inter!I10/1.645)^2+(Foreign!I10/1.645)^2))*1.645)</f>
        <v>158.17395487247575</v>
      </c>
      <c r="K10" s="6"/>
    </row>
    <row r="11" spans="1:11" ht="28.8" x14ac:dyDescent="0.3">
      <c r="A11" s="32" t="s">
        <v>20</v>
      </c>
      <c r="B11" s="17">
        <f>Intra!B11+Inter!B11+Foreign!B11</f>
        <v>63</v>
      </c>
      <c r="C11" s="18">
        <f>((SQRT((Intra!C11/1.645)^2+(Inter!C11/1.645)^2+(Foreign!C11/1.645)^2))*1.645)</f>
        <v>40.816663263917107</v>
      </c>
      <c r="D11" s="19">
        <f t="shared" si="0"/>
        <v>1.2043586312368572E-2</v>
      </c>
      <c r="E11" s="17">
        <f>Intra!E11+Inter!E11+Foreign!E11</f>
        <v>95</v>
      </c>
      <c r="F11" s="18">
        <f>((SQRT((Intra!F11/1.645)^2+(Inter!F11/1.645)^2+(Foreign!F11/1.645)^2))*1.645)</f>
        <v>70</v>
      </c>
      <c r="G11" s="19">
        <f>E11/E$8</f>
        <v>2.0674646354733407E-2</v>
      </c>
      <c r="H11" s="38">
        <f>Intra!H11+Inter!H11+Foreign!H11</f>
        <v>-32</v>
      </c>
      <c r="I11" s="39">
        <f>((SQRT((Intra!I11/1.645)^2+(Inter!I11/1.645)^2+(Foreign!I11/1.645)^2))*1.645)</f>
        <v>81.030858319531575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5477</v>
      </c>
      <c r="C14" s="18">
        <f>((SQRT((Intra!C14/1.645)^2+(Inter!C14/1.645)^2+(Foreign!C14/1.645)^2))*1.645)</f>
        <v>578.99222792711134</v>
      </c>
      <c r="D14" s="19">
        <f>B14/B$14</f>
        <v>1</v>
      </c>
      <c r="E14" s="17">
        <f>Intra!E14+Inter!E14+Foreign!E14</f>
        <v>4961</v>
      </c>
      <c r="F14" s="18">
        <f>((SQRT((Intra!F14/1.645)^2+(Inter!F14/1.645)^2+(Foreign!F14/1.645)^2))*1.645)</f>
        <v>648.90754349136671</v>
      </c>
      <c r="G14" s="19">
        <f>E14/E$14</f>
        <v>1</v>
      </c>
      <c r="H14" s="17">
        <f>Intra!H14+Inter!H14+Foreign!H14</f>
        <v>516</v>
      </c>
      <c r="I14" s="22">
        <f>((SQRT((Intra!I14/1.645)^2+(Inter!I14/1.645)^2+(Foreign!I14/1.645)^2))*1.645)</f>
        <v>869.66257824514923</v>
      </c>
    </row>
    <row r="15" spans="1:11" ht="28.8" x14ac:dyDescent="0.3">
      <c r="A15" s="20" t="s">
        <v>21</v>
      </c>
      <c r="B15" s="17">
        <f>Intra!B15+Inter!B15+Foreign!B15</f>
        <v>2346</v>
      </c>
      <c r="C15" s="18">
        <f>((SQRT((Intra!C15/1.645)^2+(Inter!C15/1.645)^2+(Foreign!C15/1.645)^2))*1.645)</f>
        <v>405</v>
      </c>
      <c r="D15" s="19">
        <f>B15/B$14</f>
        <v>0.4283366806645974</v>
      </c>
      <c r="E15" s="17">
        <f>Intra!E15+Inter!E15+Foreign!E15</f>
        <v>2283</v>
      </c>
      <c r="F15" s="18">
        <f>((SQRT((Intra!F15/1.645)^2+(Inter!F15/1.645)^2+(Foreign!F15/1.645)^2))*1.645)</f>
        <v>444</v>
      </c>
      <c r="G15" s="19">
        <f>E15/E$14</f>
        <v>0.46018947792783715</v>
      </c>
      <c r="H15" s="17">
        <f>Intra!H15+Inter!H15+Foreign!H15</f>
        <v>63</v>
      </c>
      <c r="I15" s="22">
        <f>((SQRT((Intra!I15/1.645)^2+(Inter!I15/1.645)^2+(Foreign!I15/1.645)^2))*1.645)</f>
        <v>600.96672120842095</v>
      </c>
    </row>
    <row r="16" spans="1:11" ht="28.8" x14ac:dyDescent="0.3">
      <c r="A16" s="20" t="s">
        <v>22</v>
      </c>
      <c r="B16" s="17">
        <f>Intra!B16+Inter!B16+Foreign!B16</f>
        <v>732</v>
      </c>
      <c r="C16" s="18">
        <f>((SQRT((Intra!C16/1.645)^2+(Inter!C16/1.645)^2+(Foreign!C16/1.645)^2))*1.645)</f>
        <v>232.28000344411913</v>
      </c>
      <c r="D16" s="19">
        <f t="shared" ref="D16:D20" si="1">B16/B$14</f>
        <v>0.13364980828920942</v>
      </c>
      <c r="E16" s="17">
        <f>Intra!E16+Inter!E16+Foreign!E16</f>
        <v>201</v>
      </c>
      <c r="F16" s="18">
        <f>((SQRT((Intra!F16/1.645)^2+(Inter!F16/1.645)^2+(Foreign!F16/1.645)^2))*1.645)</f>
        <v>109.99999999999999</v>
      </c>
      <c r="G16" s="19">
        <f t="shared" ref="G16:G20" si="2">E16/E$14</f>
        <v>4.0516024994960695E-2</v>
      </c>
      <c r="H16" s="17">
        <f>Intra!H16+Inter!H16+Foreign!H16</f>
        <v>531</v>
      </c>
      <c r="I16" s="22">
        <f>((SQRT((Intra!I16/1.645)^2+(Inter!I16/1.645)^2+(Foreign!I16/1.645)^2))*1.645)</f>
        <v>257.00972744236742</v>
      </c>
    </row>
    <row r="17" spans="1:9" ht="28.8" x14ac:dyDescent="0.3">
      <c r="A17" s="20" t="s">
        <v>23</v>
      </c>
      <c r="B17" s="17">
        <f>Intra!B17+Inter!B17+Foreign!B17</f>
        <v>363</v>
      </c>
      <c r="C17" s="18">
        <f>((SQRT((Intra!C17/1.645)^2+(Inter!C17/1.645)^2+(Foreign!C17/1.645)^2))*1.645)</f>
        <v>117.00000000000001</v>
      </c>
      <c r="D17" s="19">
        <f t="shared" si="1"/>
        <v>6.6277159028665322E-2</v>
      </c>
      <c r="E17" s="17">
        <f>Intra!E17+Inter!E17+Foreign!E17</f>
        <v>973</v>
      </c>
      <c r="F17" s="18">
        <f>((SQRT((Intra!F17/1.645)^2+(Inter!F17/1.645)^2+(Foreign!F17/1.645)^2))*1.645)</f>
        <v>222</v>
      </c>
      <c r="G17" s="19">
        <f t="shared" si="2"/>
        <v>0.1961298125377948</v>
      </c>
      <c r="H17" s="17">
        <f>Intra!H17+Inter!H17+Foreign!H17</f>
        <v>-610</v>
      </c>
      <c r="I17" s="22">
        <f>((SQRT((Intra!I17/1.645)^2+(Inter!I17/1.645)^2+(Foreign!I17/1.645)^2))*1.645)</f>
        <v>250.94421690885807</v>
      </c>
    </row>
    <row r="18" spans="1:9" ht="28.8" x14ac:dyDescent="0.3">
      <c r="A18" s="20" t="s">
        <v>24</v>
      </c>
      <c r="B18" s="17">
        <f>Intra!B18+Inter!B18+Foreign!B18</f>
        <v>1716</v>
      </c>
      <c r="C18" s="18">
        <f>((SQRT((Intra!C18/1.645)^2+(Inter!C18/1.645)^2+(Foreign!C18/1.645)^2))*1.645)</f>
        <v>303.1121904509946</v>
      </c>
      <c r="D18" s="19">
        <f t="shared" si="1"/>
        <v>0.31331020631732698</v>
      </c>
      <c r="E18" s="17">
        <f>Intra!E18+Inter!E18+Foreign!E18</f>
        <v>1339</v>
      </c>
      <c r="F18" s="18">
        <f>((SQRT((Intra!F18/1.645)^2+(Inter!F18/1.645)^2+(Foreign!F18/1.645)^2))*1.645)</f>
        <v>390.24351371931863</v>
      </c>
      <c r="G18" s="19">
        <f t="shared" si="2"/>
        <v>0.26990526103608142</v>
      </c>
      <c r="H18" s="17">
        <f>Intra!H18+Inter!H18+Foreign!H18</f>
        <v>377</v>
      </c>
      <c r="I18" s="22">
        <f>((SQRT((Intra!I18/1.645)^2+(Inter!I18/1.645)^2+(Foreign!I18/1.645)^2))*1.645)</f>
        <v>494.13257330396669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93</v>
      </c>
      <c r="C20" s="18">
        <f>((SQRT((Intra!C20/1.645)^2+(Inter!C20/1.645)^2+(Foreign!C20/1.645)^2))*1.645)</f>
        <v>58.129166517334475</v>
      </c>
      <c r="D20" s="19">
        <f t="shared" si="1"/>
        <v>1.698009859412087E-2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93</v>
      </c>
      <c r="I20" s="22">
        <f>((SQRT((Intra!I20/1.645)^2+(Inter!I20/1.645)^2+(Foreign!I20/1.645)^2))*1.645)</f>
        <v>58.129166517334475</v>
      </c>
    </row>
    <row r="21" spans="1:9" s="5" customFormat="1" x14ac:dyDescent="0.3">
      <c r="A21" s="20" t="s">
        <v>27</v>
      </c>
      <c r="B21" s="17">
        <f>Intra!B21+Inter!B21+Foreign!B21</f>
        <v>73</v>
      </c>
      <c r="C21" s="18">
        <f>((SQRT((Intra!C21/1.645)^2+(Inter!C21/1.645)^2+(Foreign!C21/1.645)^2))*1.645)</f>
        <v>51.546095875439484</v>
      </c>
      <c r="D21" s="19">
        <f t="shared" ref="D21:D32" si="3">B21/B$14</f>
        <v>1.3328464487858316E-2</v>
      </c>
      <c r="E21" s="17">
        <f>Intra!E21+Inter!E21+Foreign!E21</f>
        <v>81</v>
      </c>
      <c r="F21" s="18">
        <f>((SQRT((Intra!F21/1.645)^2+(Inter!F21/1.645)^2+(Foreign!F21/1.645)^2))*1.645)</f>
        <v>78</v>
      </c>
      <c r="G21" s="19">
        <f t="shared" ref="G21:G32" si="4">E21/E$14</f>
        <v>1.632735335617819E-2</v>
      </c>
      <c r="H21" s="17">
        <f>Intra!H21+Inter!H21+Foreign!H21</f>
        <v>-8</v>
      </c>
      <c r="I21" s="22">
        <f>((SQRT((Intra!I21/1.645)^2+(Inter!I21/1.645)^2+(Foreign!I21/1.645)^2))*1.645)</f>
        <v>93.49331526906083</v>
      </c>
    </row>
    <row r="22" spans="1:9" s="5" customFormat="1" ht="28.8" x14ac:dyDescent="0.3">
      <c r="A22" s="20" t="s">
        <v>28</v>
      </c>
      <c r="B22" s="17">
        <f>Intra!B22+Inter!B22+Foreign!B22</f>
        <v>13</v>
      </c>
      <c r="C22" s="18">
        <f>((SQRT((Intra!C22/1.645)^2+(Inter!C22/1.645)^2+(Foreign!C22/1.645)^2))*1.645)</f>
        <v>17</v>
      </c>
      <c r="D22" s="19">
        <f t="shared" si="3"/>
        <v>2.373562169070659E-3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13</v>
      </c>
      <c r="I22" s="22">
        <f>((SQRT((Intra!I22/1.645)^2+(Inter!I22/1.645)^2+(Foreign!I22/1.645)^2))*1.645)</f>
        <v>17</v>
      </c>
    </row>
    <row r="23" spans="1:9" s="5" customFormat="1" x14ac:dyDescent="0.3">
      <c r="A23" s="20" t="s">
        <v>29</v>
      </c>
      <c r="B23" s="17">
        <f>Intra!B23+Inter!B23+Foreign!B23</f>
        <v>51</v>
      </c>
      <c r="C23" s="18">
        <f>((SQRT((Intra!C23/1.645)^2+(Inter!C23/1.645)^2+(Foreign!C23/1.645)^2))*1.645)</f>
        <v>49.769468552517218</v>
      </c>
      <c r="D23" s="19">
        <f t="shared" si="3"/>
        <v>9.3116669709695093E-3</v>
      </c>
      <c r="E23" s="17">
        <f>Intra!E23+Inter!E23+Foreign!E23</f>
        <v>8</v>
      </c>
      <c r="F23" s="18">
        <f>((SQRT((Intra!F23/1.645)^2+(Inter!F23/1.645)^2+(Foreign!F23/1.645)^2))*1.645)</f>
        <v>13</v>
      </c>
      <c r="G23" s="19">
        <f t="shared" si="4"/>
        <v>1.6125781092521669E-3</v>
      </c>
      <c r="H23" s="17">
        <f>Intra!H23+Inter!H23+Foreign!H23</f>
        <v>43</v>
      </c>
      <c r="I23" s="22">
        <f>((SQRT((Intra!I23/1.645)^2+(Inter!I23/1.645)^2+(Foreign!I23/1.645)^2))*1.645)</f>
        <v>51.43928459844674</v>
      </c>
    </row>
    <row r="24" spans="1:9" s="5" customFormat="1" x14ac:dyDescent="0.3">
      <c r="A24" s="20" t="s">
        <v>30</v>
      </c>
      <c r="B24" s="17">
        <f>Intra!B24+Inter!B24+Foreign!B24</f>
        <v>7</v>
      </c>
      <c r="C24" s="18">
        <f>((SQRT((Intra!C24/1.645)^2+(Inter!C24/1.645)^2+(Foreign!C24/1.645)^2))*1.645)</f>
        <v>11</v>
      </c>
      <c r="D24" s="19">
        <f t="shared" si="3"/>
        <v>1.2780719371918933E-3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7</v>
      </c>
      <c r="I24" s="22">
        <f>((SQRT((Intra!I24/1.645)^2+(Inter!I24/1.645)^2+(Foreign!I24/1.645)^2))*1.645)</f>
        <v>11</v>
      </c>
    </row>
    <row r="25" spans="1:9" s="5" customFormat="1" x14ac:dyDescent="0.3">
      <c r="A25" s="20" t="s">
        <v>31</v>
      </c>
      <c r="B25" s="17">
        <f>Intra!B25+Inter!B25+Foreign!B25</f>
        <v>41</v>
      </c>
      <c r="C25" s="18">
        <f>((SQRT((Intra!C25/1.645)^2+(Inter!C25/1.645)^2+(Foreign!C25/1.645)^2))*1.645)</f>
        <v>36.999999999999993</v>
      </c>
      <c r="D25" s="19">
        <f t="shared" si="3"/>
        <v>7.4858499178382326E-3</v>
      </c>
      <c r="E25" s="17">
        <f>Intra!E25+Inter!E25+Foreign!E25</f>
        <v>44</v>
      </c>
      <c r="F25" s="18">
        <f>((SQRT((Intra!F25/1.645)^2+(Inter!F25/1.645)^2+(Foreign!F25/1.645)^2))*1.645)</f>
        <v>52</v>
      </c>
      <c r="G25" s="19">
        <f t="shared" si="4"/>
        <v>8.869179600886918E-3</v>
      </c>
      <c r="H25" s="17">
        <f>Intra!H25+Inter!H25+Foreign!H25</f>
        <v>-3</v>
      </c>
      <c r="I25" s="22">
        <f>((SQRT((Intra!I25/1.645)^2+(Inter!I25/1.645)^2+(Foreign!I25/1.645)^2))*1.645)</f>
        <v>63.820059542435395</v>
      </c>
    </row>
    <row r="26" spans="1:9" s="5" customFormat="1" x14ac:dyDescent="0.3">
      <c r="A26" s="20" t="s">
        <v>32</v>
      </c>
      <c r="B26" s="17">
        <f>Intra!B26+Inter!B26+Foreign!B26</f>
        <v>17</v>
      </c>
      <c r="C26" s="18">
        <f>((SQRT((Intra!C26/1.645)^2+(Inter!C26/1.645)^2+(Foreign!C26/1.645)^2))*1.645)</f>
        <v>27</v>
      </c>
      <c r="D26" s="19">
        <f t="shared" si="3"/>
        <v>3.1038889903231698E-3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17</v>
      </c>
      <c r="I26" s="22">
        <f>((SQRT((Intra!I26/1.645)^2+(Inter!I26/1.645)^2+(Foreign!I26/1.645)^2))*1.645)</f>
        <v>27</v>
      </c>
    </row>
    <row r="27" spans="1:9" s="5" customFormat="1" x14ac:dyDescent="0.3">
      <c r="A27" s="20" t="s">
        <v>33</v>
      </c>
      <c r="B27" s="17">
        <f>Intra!B27+Inter!B27+Foreign!B27</f>
        <v>0</v>
      </c>
      <c r="C27" s="18">
        <f>((SQRT((Intra!C27/1.645)^2+(Inter!C27/1.645)^2+(Foreign!C27/1.645)^2))*1.645)</f>
        <v>0</v>
      </c>
      <c r="D27" s="19">
        <f t="shared" si="3"/>
        <v>0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0</v>
      </c>
      <c r="I27" s="22">
        <f>((SQRT((Intra!I27/1.645)^2+(Inter!I27/1.645)^2+(Foreign!I27/1.645)^2))*1.645)</f>
        <v>0</v>
      </c>
    </row>
    <row r="28" spans="1:9" s="5" customFormat="1" x14ac:dyDescent="0.3">
      <c r="A28" s="20" t="s">
        <v>34</v>
      </c>
      <c r="B28" s="17">
        <f>Intra!B28+Inter!B28+Foreign!B28</f>
        <v>14</v>
      </c>
      <c r="C28" s="18">
        <f>((SQRT((Intra!C28/1.645)^2+(Inter!C28/1.645)^2+(Foreign!C28/1.645)^2))*1.645)</f>
        <v>19</v>
      </c>
      <c r="D28" s="19">
        <f t="shared" si="3"/>
        <v>2.5561438743837866E-3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14</v>
      </c>
      <c r="I28" s="22">
        <f>((SQRT((Intra!I28/1.645)^2+(Inter!I28/1.645)^2+(Foreign!I28/1.645)^2))*1.645)</f>
        <v>19</v>
      </c>
    </row>
    <row r="29" spans="1:9" s="5" customFormat="1" x14ac:dyDescent="0.3">
      <c r="A29" s="20" t="s">
        <v>35</v>
      </c>
      <c r="B29" s="17">
        <f>Intra!B29+Inter!B29+Foreign!B29</f>
        <v>0</v>
      </c>
      <c r="C29" s="18">
        <f>((SQRT((Intra!C29/1.645)^2+(Inter!C29/1.645)^2+(Foreign!C29/1.645)^2))*1.645)</f>
        <v>0</v>
      </c>
      <c r="D29" s="19">
        <f t="shared" si="3"/>
        <v>0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0</v>
      </c>
      <c r="I29" s="22">
        <f>((SQRT((Intra!I29/1.645)^2+(Inter!I29/1.645)^2+(Foreign!I29/1.645)^2))*1.645)</f>
        <v>0</v>
      </c>
    </row>
    <row r="30" spans="1:9" x14ac:dyDescent="0.3">
      <c r="A30" s="34" t="s">
        <v>36</v>
      </c>
      <c r="B30" s="17">
        <f>Intra!B30+Inter!B30+Foreign!B30</f>
        <v>11</v>
      </c>
      <c r="C30" s="18">
        <f>((SQRT((Intra!C30/1.645)^2+(Inter!C30/1.645)^2+(Foreign!C30/1.645)^2))*1.645)</f>
        <v>17</v>
      </c>
      <c r="D30" s="19">
        <f t="shared" si="3"/>
        <v>2.0083987584444038E-3</v>
      </c>
      <c r="E30" s="17">
        <f>Intra!E30+Inter!E30+Foreign!E30</f>
        <v>26</v>
      </c>
      <c r="F30" s="18">
        <f>((SQRT((Intra!F30/1.645)^2+(Inter!F30/1.645)^2+(Foreign!F30/1.645)^2))*1.645)</f>
        <v>41</v>
      </c>
      <c r="G30" s="19">
        <f t="shared" si="4"/>
        <v>5.2408788550695421E-3</v>
      </c>
      <c r="H30" s="17">
        <f>Intra!H30+Inter!H30+Foreign!H30</f>
        <v>-15</v>
      </c>
      <c r="I30" s="22">
        <f>((SQRT((Intra!I30/1.645)^2+(Inter!I30/1.645)^2+(Foreign!I30/1.645)^2))*1.645)</f>
        <v>44.384682042344295</v>
      </c>
    </row>
    <row r="31" spans="1:9" s="5" customFormat="1" x14ac:dyDescent="0.3">
      <c r="A31" s="35" t="s">
        <v>38</v>
      </c>
      <c r="B31" s="17">
        <f>Intra!B31+Inter!B31+Foreign!B31</f>
        <v>0</v>
      </c>
      <c r="C31" s="18">
        <f>((SQRT((Intra!C31/1.645)^2+(Inter!C31/1.645)^2+(Foreign!C31/1.645)^2))*1.645)</f>
        <v>0</v>
      </c>
      <c r="D31" s="19">
        <f t="shared" si="3"/>
        <v>0</v>
      </c>
      <c r="E31" s="17">
        <f>Intra!E31+Inter!E31+Foreign!E31</f>
        <v>6</v>
      </c>
      <c r="F31" s="18">
        <f>((SQRT((Intra!F31/1.645)^2+(Inter!F31/1.645)^2+(Foreign!F31/1.645)^2))*1.645)</f>
        <v>10</v>
      </c>
      <c r="G31" s="19">
        <f t="shared" si="4"/>
        <v>1.2094335819391251E-3</v>
      </c>
      <c r="H31" s="17">
        <f>Intra!H31+Inter!H31+Foreign!H31</f>
        <v>-6</v>
      </c>
      <c r="I31" s="22">
        <f>((SQRT((Intra!I31/1.645)^2+(Inter!I31/1.645)^2+(Foreign!I31/1.645)^2))*1.645)</f>
        <v>10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5477</v>
      </c>
      <c r="C35" s="18">
        <f>((SQRT((Intra!C35/1.645)^2+(Inter!C35/1.645)^2+(Foreign!C35/1.645)^2))*1.645)</f>
        <v>644.74801279259475</v>
      </c>
      <c r="D35" s="19">
        <f>B35/B$35</f>
        <v>1</v>
      </c>
      <c r="E35" s="17">
        <f>Intra!E35+Inter!E35+Foreign!E35</f>
        <v>4961</v>
      </c>
      <c r="F35" s="18">
        <f>((SQRT((Intra!F35/1.645)^2+(Inter!F35/1.645)^2+(Foreign!F35/1.645)^2))*1.645)</f>
        <v>635.05905237229695</v>
      </c>
      <c r="G35" s="19">
        <f>E35/E$35</f>
        <v>1</v>
      </c>
      <c r="H35" s="17">
        <f>Intra!H35+Inter!H35+Foreign!H35</f>
        <v>516</v>
      </c>
      <c r="I35" s="22">
        <f>((SQRT((Intra!I35/1.645)^2+(Inter!I35/1.645)^2+(Foreign!I35/1.645)^2))*1.645)</f>
        <v>904.98618773990131</v>
      </c>
    </row>
    <row r="36" spans="1:9" ht="28.8" x14ac:dyDescent="0.3">
      <c r="A36" s="20" t="s">
        <v>39</v>
      </c>
      <c r="B36" s="17">
        <f>Intra!B36+Inter!B36+Foreign!B36</f>
        <v>5149</v>
      </c>
      <c r="C36" s="18">
        <f>((SQRT((Intra!C36/1.645)^2+(Inter!C36/1.645)^2+(Foreign!C36/1.645)^2))*1.645)</f>
        <v>634.98503919383802</v>
      </c>
      <c r="D36" s="19">
        <f t="shared" ref="D36:D39" si="5">B36/B$35</f>
        <v>0.94011320065729409</v>
      </c>
      <c r="E36" s="17">
        <f>Intra!E36+Inter!E36+Foreign!E36</f>
        <v>4796</v>
      </c>
      <c r="F36" s="18">
        <f>((SQRT((Intra!F36/1.645)^2+(Inter!F36/1.645)^2+(Foreign!F36/1.645)^2))*1.645)</f>
        <v>627.25194300217197</v>
      </c>
      <c r="G36" s="19">
        <f t="shared" ref="G36:G39" si="6">E36/E$35</f>
        <v>0.96674057649667411</v>
      </c>
      <c r="H36" s="17">
        <f>Intra!H36+Inter!H36+Foreign!H36</f>
        <v>353</v>
      </c>
      <c r="I36" s="22">
        <f>((SQRT((Intra!I36/1.645)^2+(Inter!I36/1.645)^2+(Foreign!I36/1.645)^2))*1.645)</f>
        <v>892.55307965408974</v>
      </c>
    </row>
    <row r="37" spans="1:9" ht="28.8" x14ac:dyDescent="0.3">
      <c r="A37" s="20" t="s">
        <v>40</v>
      </c>
      <c r="B37" s="17">
        <f>Intra!B37+Inter!B37+Foreign!B37</f>
        <v>74</v>
      </c>
      <c r="C37" s="18">
        <f>((SQRT((Intra!C37/1.645)^2+(Inter!C37/1.645)^2+(Foreign!C37/1.645)^2))*1.645)</f>
        <v>65.007691852580024</v>
      </c>
      <c r="D37" s="19">
        <f t="shared" si="5"/>
        <v>1.3511046193171445E-2</v>
      </c>
      <c r="E37" s="17">
        <f>Intra!E37+Inter!E37+Foreign!E37</f>
        <v>50</v>
      </c>
      <c r="F37" s="18">
        <f>((SQRT((Intra!F37/1.645)^2+(Inter!F37/1.645)^2+(Foreign!F37/1.645)^2))*1.645)</f>
        <v>57.999999999999993</v>
      </c>
      <c r="G37" s="19">
        <f t="shared" si="6"/>
        <v>1.0078613182826043E-2</v>
      </c>
      <c r="H37" s="17">
        <f>Intra!H37+Inter!H37+Foreign!H37</f>
        <v>24</v>
      </c>
      <c r="I37" s="22">
        <f>((SQRT((Intra!I37/1.645)^2+(Inter!I37/1.645)^2+(Foreign!I37/1.645)^2))*1.645)</f>
        <v>87.120606058498012</v>
      </c>
    </row>
    <row r="38" spans="1:9" ht="28.8" x14ac:dyDescent="0.3">
      <c r="A38" s="20" t="s">
        <v>41</v>
      </c>
      <c r="B38" s="17">
        <f>Intra!B38+Inter!B38+Foreign!B38</f>
        <v>71</v>
      </c>
      <c r="C38" s="18">
        <f>((SQRT((Intra!C38/1.645)^2+(Inter!C38/1.645)^2+(Foreign!C38/1.645)^2))*1.645)</f>
        <v>44</v>
      </c>
      <c r="D38" s="19">
        <f t="shared" si="5"/>
        <v>1.2963301077232061E-2</v>
      </c>
      <c r="E38" s="17">
        <f>Intra!E38+Inter!E38+Foreign!E38</f>
        <v>38</v>
      </c>
      <c r="F38" s="18">
        <f>((SQRT((Intra!F38/1.645)^2+(Inter!F38/1.645)^2+(Foreign!F38/1.645)^2))*1.645)</f>
        <v>41</v>
      </c>
      <c r="G38" s="19">
        <f t="shared" si="6"/>
        <v>7.6597460189477924E-3</v>
      </c>
      <c r="H38" s="17">
        <f>Intra!H38+Inter!H38+Foreign!H38</f>
        <v>33</v>
      </c>
      <c r="I38" s="22">
        <f>((SQRT((Intra!I38/1.645)^2+(Inter!I38/1.645)^2+(Foreign!I38/1.645)^2))*1.645)</f>
        <v>60.141499815019586</v>
      </c>
    </row>
    <row r="39" spans="1:9" ht="28.8" x14ac:dyDescent="0.3">
      <c r="A39" s="24" t="s">
        <v>42</v>
      </c>
      <c r="B39" s="25">
        <f>Intra!B39+Inter!B39+Foreign!B39</f>
        <v>143</v>
      </c>
      <c r="C39" s="26">
        <f>((SQRT((Intra!C39/1.645)^2+(Inter!C39/1.645)^2+(Foreign!C39/1.645)^2))*1.645)</f>
        <v>69.260378283691168</v>
      </c>
      <c r="D39" s="27">
        <f t="shared" si="5"/>
        <v>2.610918385977725E-2</v>
      </c>
      <c r="E39" s="25">
        <f>Intra!E39+Inter!E39+Foreign!E39</f>
        <v>77</v>
      </c>
      <c r="F39" s="26">
        <f>((SQRT((Intra!F39/1.645)^2+(Inter!F39/1.645)^2+(Foreign!F39/1.645)^2))*1.645)</f>
        <v>70.668239999999997</v>
      </c>
      <c r="G39" s="27">
        <f t="shared" si="6"/>
        <v>1.5521064301552107E-2</v>
      </c>
      <c r="H39" s="25">
        <f>Intra!H39+Inter!H39+Foreign!H39</f>
        <v>66</v>
      </c>
      <c r="I39" s="28">
        <f>((SQRT((Intra!I39/1.645)^2+(Inter!I39/1.645)^2+(Foreign!I39/1.645)^2))*1.645)</f>
        <v>98.949482791460795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Carroll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3689</v>
      </c>
      <c r="C8" s="45">
        <v>532</v>
      </c>
      <c r="D8" s="19">
        <f>B8/B$8</f>
        <v>1</v>
      </c>
      <c r="E8" s="15">
        <v>3128</v>
      </c>
      <c r="F8" s="45">
        <v>510</v>
      </c>
      <c r="G8" s="19">
        <f t="shared" ref="G8:G10" si="0">E8/E$8</f>
        <v>1</v>
      </c>
      <c r="H8" s="38">
        <f t="shared" ref="H8:H11" si="1">B8-E8</f>
        <v>561</v>
      </c>
      <c r="I8" s="39">
        <f>((SQRT((C8/1.645)^2+(F8/1.645)^2)))*1.645</f>
        <v>736.96947019533991</v>
      </c>
    </row>
    <row r="9" spans="1:9" x14ac:dyDescent="0.3">
      <c r="A9" s="32" t="str">
        <f>Total!A9</f>
        <v>Speak only English</v>
      </c>
      <c r="B9" s="15">
        <v>3493</v>
      </c>
      <c r="C9" s="45">
        <v>527</v>
      </c>
      <c r="D9" s="19">
        <f>B9/B$8</f>
        <v>0.94686907020872868</v>
      </c>
      <c r="E9" s="15">
        <v>2882</v>
      </c>
      <c r="F9" s="45">
        <v>498</v>
      </c>
      <c r="G9" s="19">
        <f t="shared" si="0"/>
        <v>0.92135549872122757</v>
      </c>
      <c r="H9" s="38">
        <f t="shared" si="1"/>
        <v>611</v>
      </c>
      <c r="I9" s="39">
        <f t="shared" ref="I9:I11" si="2">((SQRT((C9/1.645)^2+(F9/1.645)^2)))*1.645</f>
        <v>725.07447893302651</v>
      </c>
    </row>
    <row r="10" spans="1:9" ht="28.8" x14ac:dyDescent="0.3">
      <c r="A10" s="32" t="str">
        <f>Total!A10</f>
        <v>Speak a language other than English, speak English "very well"</v>
      </c>
      <c r="B10" s="15">
        <v>151</v>
      </c>
      <c r="C10" s="45">
        <v>70</v>
      </c>
      <c r="D10" s="19">
        <f>B10/B$8</f>
        <v>4.0932502033071291E-2</v>
      </c>
      <c r="E10" s="15">
        <v>151</v>
      </c>
      <c r="F10" s="45">
        <v>85</v>
      </c>
      <c r="G10" s="19">
        <f t="shared" si="0"/>
        <v>4.8273657289002556E-2</v>
      </c>
      <c r="H10" s="38">
        <f t="shared" si="1"/>
        <v>0</v>
      </c>
      <c r="I10" s="39">
        <f t="shared" si="2"/>
        <v>110.1135777277262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45</v>
      </c>
      <c r="C11" s="45">
        <v>35</v>
      </c>
      <c r="D11" s="19">
        <f>B11/B$8</f>
        <v>1.2198427758200054E-2</v>
      </c>
      <c r="E11" s="15">
        <v>95</v>
      </c>
      <c r="F11" s="45">
        <v>70</v>
      </c>
      <c r="G11" s="19">
        <f>E11/E$8</f>
        <v>3.037084398976982E-2</v>
      </c>
      <c r="H11" s="38">
        <f t="shared" si="1"/>
        <v>-50</v>
      </c>
      <c r="I11" s="39">
        <f t="shared" si="2"/>
        <v>78.262379212492633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3879</v>
      </c>
      <c r="C14" s="47">
        <v>496</v>
      </c>
      <c r="D14" s="19">
        <f>B14/B$14</f>
        <v>1</v>
      </c>
      <c r="E14" s="48">
        <v>3408</v>
      </c>
      <c r="F14" s="48">
        <v>580</v>
      </c>
      <c r="G14" s="19">
        <f>E14/E$14</f>
        <v>1</v>
      </c>
      <c r="H14" s="17">
        <f t="shared" ref="H14:H20" si="3">B14-E14</f>
        <v>471</v>
      </c>
      <c r="I14" s="22">
        <f t="shared" ref="I14:I20" si="4">((SQRT((C14/1.645)^2+(F14/1.645)^2)))*1.645</f>
        <v>763.16184390992726</v>
      </c>
    </row>
    <row r="15" spans="1:9" ht="28.8" x14ac:dyDescent="0.3">
      <c r="A15" s="32" t="str">
        <f>Total!A15</f>
        <v>Same state as current residence and residence 1 year ago</v>
      </c>
      <c r="B15" s="46">
        <v>2346</v>
      </c>
      <c r="C15" s="47">
        <v>405</v>
      </c>
      <c r="D15" s="19">
        <f>B15/B$14</f>
        <v>0.60479505027068836</v>
      </c>
      <c r="E15" s="48">
        <v>2283</v>
      </c>
      <c r="F15" s="48">
        <v>444</v>
      </c>
      <c r="G15" s="19">
        <f>E15/E$14</f>
        <v>0.66989436619718312</v>
      </c>
      <c r="H15" s="17">
        <f t="shared" si="3"/>
        <v>63</v>
      </c>
      <c r="I15" s="22">
        <f t="shared" si="4"/>
        <v>600.96672120842095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1332</v>
      </c>
      <c r="C18" s="47">
        <v>274</v>
      </c>
      <c r="D18" s="19">
        <f t="shared" si="5"/>
        <v>0.3433874709976798</v>
      </c>
      <c r="E18" s="48">
        <v>960</v>
      </c>
      <c r="F18" s="48">
        <v>359</v>
      </c>
      <c r="G18" s="19">
        <f t="shared" si="6"/>
        <v>0.28169014084507044</v>
      </c>
      <c r="H18" s="17">
        <f t="shared" si="3"/>
        <v>372</v>
      </c>
      <c r="I18" s="22">
        <f t="shared" si="4"/>
        <v>451.61598731665828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48</v>
      </c>
      <c r="C20" s="47">
        <v>43</v>
      </c>
      <c r="D20" s="19">
        <f t="shared" si="5"/>
        <v>1.237432327919567E-2</v>
      </c>
      <c r="E20" s="48">
        <v>0</v>
      </c>
      <c r="F20" s="48">
        <v>0</v>
      </c>
      <c r="G20" s="19">
        <f t="shared" si="6"/>
        <v>0</v>
      </c>
      <c r="H20" s="17">
        <f t="shared" si="3"/>
        <v>48</v>
      </c>
      <c r="I20" s="22">
        <f t="shared" si="4"/>
        <v>43</v>
      </c>
    </row>
    <row r="21" spans="1:9" s="5" customFormat="1" x14ac:dyDescent="0.3">
      <c r="A21" s="32" t="str">
        <f>Total!A21</f>
        <v>Born in remainder of Europe</v>
      </c>
      <c r="B21" s="46">
        <v>62</v>
      </c>
      <c r="C21" s="47">
        <v>49</v>
      </c>
      <c r="D21" s="19">
        <f t="shared" si="5"/>
        <v>1.5983500902294407E-2</v>
      </c>
      <c r="E21" s="48">
        <v>81</v>
      </c>
      <c r="F21" s="48">
        <v>78</v>
      </c>
      <c r="G21" s="19">
        <f t="shared" si="6"/>
        <v>2.3767605633802816E-2</v>
      </c>
      <c r="H21" s="17">
        <f t="shared" ref="H21:H32" si="7">B21-E21</f>
        <v>-19</v>
      </c>
      <c r="I21" s="22">
        <f t="shared" ref="I21:I32" si="8">((SQRT((C21/1.645)^2+(F21/1.645)^2)))*1.645</f>
        <v>92.114059730314793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13</v>
      </c>
      <c r="C22" s="47">
        <v>17</v>
      </c>
      <c r="D22" s="19">
        <f t="shared" si="5"/>
        <v>3.351379221448827E-3</v>
      </c>
      <c r="E22" s="48">
        <v>0</v>
      </c>
      <c r="F22" s="48">
        <v>0</v>
      </c>
      <c r="G22" s="19">
        <f t="shared" si="6"/>
        <v>0</v>
      </c>
      <c r="H22" s="17">
        <f t="shared" si="7"/>
        <v>13</v>
      </c>
      <c r="I22" s="22">
        <f t="shared" si="8"/>
        <v>17</v>
      </c>
    </row>
    <row r="23" spans="1:9" s="5" customFormat="1" x14ac:dyDescent="0.3">
      <c r="A23" s="32" t="str">
        <f>Total!A23</f>
        <v>Born in India</v>
      </c>
      <c r="B23" s="46">
        <v>12</v>
      </c>
      <c r="C23" s="47">
        <v>19</v>
      </c>
      <c r="D23" s="19">
        <f t="shared" si="5"/>
        <v>3.0935808197989174E-3</v>
      </c>
      <c r="E23" s="48">
        <v>8</v>
      </c>
      <c r="F23" s="48">
        <v>13</v>
      </c>
      <c r="G23" s="19">
        <f t="shared" si="6"/>
        <v>2.3474178403755869E-3</v>
      </c>
      <c r="H23" s="17">
        <f t="shared" si="7"/>
        <v>4</v>
      </c>
      <c r="I23" s="22">
        <f t="shared" si="8"/>
        <v>23.021728866442675</v>
      </c>
    </row>
    <row r="24" spans="1:9" s="5" customFormat="1" x14ac:dyDescent="0.3">
      <c r="A24" s="32" t="str">
        <f>Total!A24</f>
        <v>Born in the Philippines</v>
      </c>
      <c r="B24" s="46">
        <v>7</v>
      </c>
      <c r="C24" s="47">
        <v>11</v>
      </c>
      <c r="D24" s="19">
        <f t="shared" si="5"/>
        <v>1.8045888115493685E-3</v>
      </c>
      <c r="E24" s="48">
        <v>0</v>
      </c>
      <c r="F24" s="48">
        <v>0</v>
      </c>
      <c r="G24" s="19">
        <f t="shared" si="6"/>
        <v>0</v>
      </c>
      <c r="H24" s="17">
        <f t="shared" si="7"/>
        <v>7</v>
      </c>
      <c r="I24" s="22">
        <f t="shared" si="8"/>
        <v>11</v>
      </c>
    </row>
    <row r="25" spans="1:9" s="5" customFormat="1" x14ac:dyDescent="0.3">
      <c r="A25" s="32" t="str">
        <f>Total!A25</f>
        <v>Born in remainder of Asia</v>
      </c>
      <c r="B25" s="46">
        <v>34</v>
      </c>
      <c r="C25" s="47">
        <v>35</v>
      </c>
      <c r="D25" s="19">
        <f t="shared" si="5"/>
        <v>8.7651456560969322E-3</v>
      </c>
      <c r="E25" s="48">
        <v>44</v>
      </c>
      <c r="F25" s="48">
        <v>52</v>
      </c>
      <c r="G25" s="19">
        <f t="shared" si="6"/>
        <v>1.2910798122065728E-2</v>
      </c>
      <c r="H25" s="17">
        <f t="shared" si="7"/>
        <v>-10</v>
      </c>
      <c r="I25" s="22">
        <f t="shared" si="8"/>
        <v>62.68173577685927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0</v>
      </c>
      <c r="F27" s="48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6">
        <v>14</v>
      </c>
      <c r="C28" s="47">
        <v>19</v>
      </c>
      <c r="D28" s="19">
        <f t="shared" si="5"/>
        <v>3.609177623098737E-3</v>
      </c>
      <c r="E28" s="48">
        <v>0</v>
      </c>
      <c r="F28" s="48">
        <v>0</v>
      </c>
      <c r="G28" s="19">
        <f t="shared" si="6"/>
        <v>0</v>
      </c>
      <c r="H28" s="17">
        <f t="shared" si="7"/>
        <v>14</v>
      </c>
      <c r="I28" s="22">
        <f t="shared" si="8"/>
        <v>19</v>
      </c>
    </row>
    <row r="29" spans="1:9" s="5" customFormat="1" x14ac:dyDescent="0.3">
      <c r="A29" s="32" t="str">
        <f>Total!A29</f>
        <v>Born in the Caribbean</v>
      </c>
      <c r="B29" s="46">
        <v>0</v>
      </c>
      <c r="C29" s="47">
        <v>0</v>
      </c>
      <c r="D29" s="19">
        <f t="shared" si="5"/>
        <v>0</v>
      </c>
      <c r="E29" s="48">
        <v>0</v>
      </c>
      <c r="F29" s="48">
        <v>0</v>
      </c>
      <c r="G29" s="19">
        <f t="shared" si="6"/>
        <v>0</v>
      </c>
      <c r="H29" s="17">
        <f t="shared" si="7"/>
        <v>0</v>
      </c>
      <c r="I29" s="22">
        <f t="shared" si="8"/>
        <v>0</v>
      </c>
    </row>
    <row r="30" spans="1:9" s="5" customFormat="1" x14ac:dyDescent="0.3">
      <c r="A30" s="42" t="str">
        <f>Total!A30</f>
        <v>Born in South America</v>
      </c>
      <c r="B30" s="46">
        <v>11</v>
      </c>
      <c r="C30" s="47">
        <v>17</v>
      </c>
      <c r="D30" s="19">
        <f t="shared" si="5"/>
        <v>2.8357824181490074E-3</v>
      </c>
      <c r="E30" s="48">
        <v>26</v>
      </c>
      <c r="F30" s="48">
        <v>41</v>
      </c>
      <c r="G30" s="19">
        <f t="shared" si="6"/>
        <v>7.6291079812206572E-3</v>
      </c>
      <c r="H30" s="17">
        <f t="shared" si="7"/>
        <v>-15</v>
      </c>
      <c r="I30" s="22">
        <f t="shared" si="8"/>
        <v>44.384682042344295</v>
      </c>
    </row>
    <row r="31" spans="1:9" s="5" customFormat="1" x14ac:dyDescent="0.3">
      <c r="A31" s="40" t="str">
        <f>Total!A31</f>
        <v>Born in Africa</v>
      </c>
      <c r="B31" s="46">
        <v>0</v>
      </c>
      <c r="C31" s="47">
        <v>0</v>
      </c>
      <c r="D31" s="19">
        <f t="shared" si="5"/>
        <v>0</v>
      </c>
      <c r="E31" s="48">
        <v>6</v>
      </c>
      <c r="F31" s="48">
        <v>10</v>
      </c>
      <c r="G31" s="19">
        <f t="shared" si="6"/>
        <v>1.7605633802816902E-3</v>
      </c>
      <c r="H31" s="17">
        <f t="shared" si="7"/>
        <v>-6</v>
      </c>
      <c r="I31" s="22">
        <f t="shared" si="8"/>
        <v>10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3879</v>
      </c>
      <c r="C35" s="18">
        <v>560</v>
      </c>
      <c r="D35" s="19">
        <f>B35/B$35</f>
        <v>1</v>
      </c>
      <c r="E35" s="17">
        <v>3408</v>
      </c>
      <c r="F35" s="18">
        <v>552</v>
      </c>
      <c r="G35" s="19">
        <f>E35/E$35</f>
        <v>1</v>
      </c>
      <c r="H35" s="17">
        <f t="shared" ref="H35:H39" si="9">B35-E35</f>
        <v>471</v>
      </c>
      <c r="I35" s="22">
        <f t="shared" ref="I35:I39" si="10">((SQRT((C35/1.645)^2+(F35/1.645)^2)))*1.645</f>
        <v>786.32308881273468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3670</v>
      </c>
      <c r="C36" s="18">
        <v>554</v>
      </c>
      <c r="D36" s="19">
        <f t="shared" ref="D36:D39" si="11">B36/B$35</f>
        <v>0.94612013405516882</v>
      </c>
      <c r="E36" s="17">
        <v>3243</v>
      </c>
      <c r="F36" s="18">
        <v>543</v>
      </c>
      <c r="G36" s="19">
        <f t="shared" ref="G36:G39" si="12">E36/E$35</f>
        <v>0.9515845070422535</v>
      </c>
      <c r="H36" s="17">
        <f t="shared" si="9"/>
        <v>427</v>
      </c>
      <c r="I36" s="22">
        <f t="shared" si="10"/>
        <v>775.73513521046607</v>
      </c>
    </row>
    <row r="37" spans="1:9" ht="28.8" x14ac:dyDescent="0.3">
      <c r="A37" s="32" t="str">
        <f>Total!A37</f>
        <v>Entered the United States (or Puerto Rico) 5 years ago or less</v>
      </c>
      <c r="B37" s="17">
        <v>13</v>
      </c>
      <c r="C37" s="18">
        <v>19</v>
      </c>
      <c r="D37" s="19">
        <f t="shared" si="11"/>
        <v>3.351379221448827E-3</v>
      </c>
      <c r="E37" s="17">
        <v>50</v>
      </c>
      <c r="F37" s="18">
        <v>58</v>
      </c>
      <c r="G37" s="19">
        <f t="shared" si="12"/>
        <v>1.4671361502347418E-2</v>
      </c>
      <c r="H37" s="17">
        <f t="shared" si="9"/>
        <v>-37</v>
      </c>
      <c r="I37" s="22">
        <f t="shared" si="10"/>
        <v>61.032778078668514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71</v>
      </c>
      <c r="C38" s="18">
        <v>44</v>
      </c>
      <c r="D38" s="19">
        <f t="shared" si="11"/>
        <v>1.8303686517143595E-2</v>
      </c>
      <c r="E38" s="17">
        <v>38</v>
      </c>
      <c r="F38" s="18">
        <v>41</v>
      </c>
      <c r="G38" s="19">
        <f t="shared" si="12"/>
        <v>1.1150234741784037E-2</v>
      </c>
      <c r="H38" s="17">
        <f t="shared" si="9"/>
        <v>33</v>
      </c>
      <c r="I38" s="22">
        <f t="shared" si="10"/>
        <v>60.141499815019586</v>
      </c>
    </row>
    <row r="39" spans="1:9" ht="28.8" x14ac:dyDescent="0.3">
      <c r="A39" s="44" t="str">
        <f>Total!A39</f>
        <v>Entered the United States (or Puerto Rico) 16 years ago or more</v>
      </c>
      <c r="B39" s="25">
        <v>125</v>
      </c>
      <c r="C39" s="26">
        <v>66</v>
      </c>
      <c r="D39" s="27">
        <f t="shared" si="11"/>
        <v>3.2224800206238718E-2</v>
      </c>
      <c r="E39" s="25">
        <v>77</v>
      </c>
      <c r="F39" s="26">
        <v>70.668239999999997</v>
      </c>
      <c r="G39" s="27">
        <f t="shared" si="12"/>
        <v>2.2593896713615023E-2</v>
      </c>
      <c r="H39" s="25">
        <f t="shared" si="9"/>
        <v>48</v>
      </c>
      <c r="I39" s="28">
        <f t="shared" si="10"/>
        <v>96.695398777282051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Carroll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1276</v>
      </c>
      <c r="C8" s="48">
        <v>264</v>
      </c>
      <c r="D8" s="19">
        <f t="shared" ref="D8" si="0">B8/B$8</f>
        <v>1</v>
      </c>
      <c r="E8" s="48">
        <v>1467</v>
      </c>
      <c r="F8" s="48">
        <v>296</v>
      </c>
      <c r="G8" s="19">
        <f t="shared" ref="G8" si="1">E8/E$8</f>
        <v>1</v>
      </c>
      <c r="H8" s="38">
        <f t="shared" ref="H8:H11" si="2">B8-E8</f>
        <v>-191</v>
      </c>
      <c r="I8" s="39">
        <f t="shared" ref="I8:I11" si="3">((SQRT((C8/1.645)^2+(F8/1.645)^2)))*1.645</f>
        <v>396.62576819969729</v>
      </c>
    </row>
    <row r="9" spans="1:9" x14ac:dyDescent="0.3">
      <c r="A9" s="32" t="str">
        <f>Total!A9</f>
        <v>Speak only English</v>
      </c>
      <c r="B9" s="48">
        <v>1179</v>
      </c>
      <c r="C9" s="48">
        <v>250</v>
      </c>
      <c r="D9" s="19">
        <f>B9/B$8</f>
        <v>0.9239811912225705</v>
      </c>
      <c r="E9" s="48">
        <v>1417</v>
      </c>
      <c r="F9" s="48">
        <v>293</v>
      </c>
      <c r="G9" s="19">
        <f>E9/E$8</f>
        <v>0.96591683708248122</v>
      </c>
      <c r="H9" s="38">
        <f t="shared" si="2"/>
        <v>-238</v>
      </c>
      <c r="I9" s="39">
        <f t="shared" si="3"/>
        <v>385.16100529518815</v>
      </c>
    </row>
    <row r="10" spans="1:9" ht="28.8" x14ac:dyDescent="0.3">
      <c r="A10" s="32" t="str">
        <f>Total!A10</f>
        <v>Speak a language other than English, speak English "very well"</v>
      </c>
      <c r="B10" s="48">
        <v>79</v>
      </c>
      <c r="C10" s="48">
        <v>82</v>
      </c>
      <c r="D10" s="19">
        <f>B10/B$8</f>
        <v>6.1912225705329151E-2</v>
      </c>
      <c r="E10" s="48">
        <v>50</v>
      </c>
      <c r="F10" s="48">
        <v>41</v>
      </c>
      <c r="G10" s="19">
        <f>E10/E$8</f>
        <v>3.4083162917518749E-2</v>
      </c>
      <c r="H10" s="38">
        <f t="shared" si="2"/>
        <v>29</v>
      </c>
      <c r="I10" s="39">
        <f t="shared" si="3"/>
        <v>91.678787077491378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18</v>
      </c>
      <c r="C11" s="48">
        <v>21</v>
      </c>
      <c r="D11" s="19">
        <f>B11/B$8</f>
        <v>1.4106583072100314E-2</v>
      </c>
      <c r="E11" s="48">
        <v>0</v>
      </c>
      <c r="F11" s="48">
        <v>0</v>
      </c>
      <c r="G11" s="19">
        <f>E11/E$8</f>
        <v>0</v>
      </c>
      <c r="H11" s="38">
        <f t="shared" si="2"/>
        <v>18</v>
      </c>
      <c r="I11" s="39">
        <f t="shared" si="3"/>
        <v>21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1332</v>
      </c>
      <c r="C14" s="48">
        <v>280</v>
      </c>
      <c r="D14" s="19">
        <f>B14/B$14</f>
        <v>1</v>
      </c>
      <c r="E14" s="48">
        <v>1553</v>
      </c>
      <c r="F14" s="48">
        <v>291</v>
      </c>
      <c r="G14" s="19">
        <f>E14/E$14</f>
        <v>1</v>
      </c>
      <c r="H14" s="17">
        <f t="shared" ref="H14:H32" si="4">B14-E14</f>
        <v>-221</v>
      </c>
      <c r="I14" s="22">
        <f t="shared" ref="I14:I32" si="5">((SQRT((C14/1.645)^2+(F14/1.645)^2)))*1.645</f>
        <v>403.83288622894497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609</v>
      </c>
      <c r="C16" s="48">
        <v>223</v>
      </c>
      <c r="D16" s="19">
        <f t="shared" ref="D16:D32" si="6">B16/B$14</f>
        <v>0.4572072072072072</v>
      </c>
      <c r="E16" s="48">
        <v>201</v>
      </c>
      <c r="F16" s="48">
        <v>110</v>
      </c>
      <c r="G16" s="19">
        <f t="shared" ref="G16:G32" si="7">E16/E$14</f>
        <v>0.12942691564713457</v>
      </c>
      <c r="H16" s="17">
        <f t="shared" si="4"/>
        <v>408</v>
      </c>
      <c r="I16" s="22">
        <f t="shared" si="5"/>
        <v>248.65437860612872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363</v>
      </c>
      <c r="C17" s="48">
        <v>117</v>
      </c>
      <c r="D17" s="19">
        <f t="shared" si="6"/>
        <v>0.27252252252252251</v>
      </c>
      <c r="E17" s="48">
        <v>973</v>
      </c>
      <c r="F17" s="48">
        <v>222</v>
      </c>
      <c r="G17" s="19">
        <f t="shared" si="7"/>
        <v>0.62652929813264646</v>
      </c>
      <c r="H17" s="17">
        <f t="shared" si="4"/>
        <v>-610</v>
      </c>
      <c r="I17" s="22">
        <f t="shared" si="5"/>
        <v>250.94421690885807</v>
      </c>
    </row>
    <row r="18" spans="1:9" ht="28.8" x14ac:dyDescent="0.3">
      <c r="A18" s="32" t="str">
        <f>Total!A18</f>
        <v>Different state than current residence or residence 1 year ago</v>
      </c>
      <c r="B18" s="48">
        <v>335</v>
      </c>
      <c r="C18" s="48">
        <v>120</v>
      </c>
      <c r="D18" s="19">
        <f t="shared" si="6"/>
        <v>0.25150150150150152</v>
      </c>
      <c r="E18" s="48">
        <v>379</v>
      </c>
      <c r="F18" s="48">
        <v>153</v>
      </c>
      <c r="G18" s="19">
        <f t="shared" si="7"/>
        <v>0.24404378622021894</v>
      </c>
      <c r="H18" s="17">
        <f t="shared" si="4"/>
        <v>-44</v>
      </c>
      <c r="I18" s="22">
        <f t="shared" si="5"/>
        <v>194.44536507718561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18</v>
      </c>
      <c r="C20" s="48">
        <v>21</v>
      </c>
      <c r="D20" s="19">
        <f t="shared" si="6"/>
        <v>1.3513513513513514E-2</v>
      </c>
      <c r="E20" s="48">
        <v>0</v>
      </c>
      <c r="F20" s="48">
        <v>0</v>
      </c>
      <c r="G20" s="19">
        <f t="shared" si="7"/>
        <v>0</v>
      </c>
      <c r="H20" s="17">
        <f t="shared" si="4"/>
        <v>18</v>
      </c>
      <c r="I20" s="22">
        <f t="shared" si="5"/>
        <v>21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6"/>
        <v>0</v>
      </c>
      <c r="E21" s="48">
        <v>0</v>
      </c>
      <c r="F21" s="48">
        <v>0</v>
      </c>
      <c r="G21" s="19">
        <f t="shared" si="7"/>
        <v>0</v>
      </c>
      <c r="H21" s="17">
        <f t="shared" si="4"/>
        <v>0</v>
      </c>
      <c r="I21" s="22">
        <f t="shared" si="5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7</v>
      </c>
      <c r="C25" s="48">
        <v>12</v>
      </c>
      <c r="D25" s="19">
        <f t="shared" si="6"/>
        <v>5.2552552552552556E-3</v>
      </c>
      <c r="E25" s="48">
        <v>0</v>
      </c>
      <c r="F25" s="48">
        <v>0</v>
      </c>
      <c r="G25" s="19">
        <f t="shared" si="7"/>
        <v>0</v>
      </c>
      <c r="H25" s="17">
        <f t="shared" si="4"/>
        <v>7</v>
      </c>
      <c r="I25" s="22">
        <f t="shared" si="5"/>
        <v>12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0</v>
      </c>
      <c r="F28" s="48">
        <v>0</v>
      </c>
      <c r="G28" s="19">
        <f t="shared" si="7"/>
        <v>0</v>
      </c>
      <c r="H28" s="17">
        <f t="shared" si="4"/>
        <v>0</v>
      </c>
      <c r="I28" s="22">
        <f t="shared" si="5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0</v>
      </c>
      <c r="F30" s="48">
        <v>0</v>
      </c>
      <c r="G30" s="19">
        <f t="shared" si="7"/>
        <v>0</v>
      </c>
      <c r="H30" s="17">
        <f t="shared" si="4"/>
        <v>0</v>
      </c>
      <c r="I30" s="22">
        <f t="shared" si="5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1332</v>
      </c>
      <c r="C35" s="18">
        <v>300</v>
      </c>
      <c r="D35" s="19">
        <f>B35/B$35</f>
        <v>1</v>
      </c>
      <c r="E35" s="17">
        <v>1553</v>
      </c>
      <c r="F35" s="18">
        <v>314</v>
      </c>
      <c r="G35" s="19">
        <f>E35/E$35</f>
        <v>1</v>
      </c>
      <c r="H35" s="17">
        <f>B35-E35</f>
        <v>-221</v>
      </c>
      <c r="I35" s="22">
        <f t="shared" ref="I35:I39" si="8">((SQRT((C35/1.645)^2+(F35/1.645)^2)))*1.645</f>
        <v>434.27640967476009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1307</v>
      </c>
      <c r="C36" s="18">
        <v>299</v>
      </c>
      <c r="D36" s="19">
        <f t="shared" ref="D36:D39" si="9">B36/B$35</f>
        <v>0.98123123123123124</v>
      </c>
      <c r="E36" s="17">
        <v>1553</v>
      </c>
      <c r="F36" s="18">
        <v>314</v>
      </c>
      <c r="G36" s="19">
        <f t="shared" ref="G36:G39" si="10">E36/E$35</f>
        <v>1</v>
      </c>
      <c r="H36" s="17">
        <f t="shared" ref="H36:H39" si="11">B36-E36</f>
        <v>-246</v>
      </c>
      <c r="I36" s="22">
        <f t="shared" si="8"/>
        <v>433.58620826774461</v>
      </c>
    </row>
    <row r="37" spans="1:9" ht="28.8" x14ac:dyDescent="0.3">
      <c r="A37" s="20" t="str">
        <f>Total!A37</f>
        <v>Entered the United States (or Puerto Rico) 5 years ago or less</v>
      </c>
      <c r="B37" s="17">
        <v>7</v>
      </c>
      <c r="C37" s="18">
        <v>12</v>
      </c>
      <c r="D37" s="19">
        <f t="shared" si="9"/>
        <v>5.2552552552552556E-3</v>
      </c>
      <c r="E37" s="17">
        <v>0</v>
      </c>
      <c r="F37" s="18">
        <v>0</v>
      </c>
      <c r="G37" s="19">
        <f t="shared" si="10"/>
        <v>0</v>
      </c>
      <c r="H37" s="17">
        <f t="shared" si="11"/>
        <v>7</v>
      </c>
      <c r="I37" s="22">
        <f t="shared" si="8"/>
        <v>12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9"/>
        <v>0</v>
      </c>
      <c r="E38" s="17">
        <v>0</v>
      </c>
      <c r="F38" s="18">
        <v>0</v>
      </c>
      <c r="G38" s="19">
        <f t="shared" si="10"/>
        <v>0</v>
      </c>
      <c r="H38" s="17">
        <f t="shared" si="11"/>
        <v>0</v>
      </c>
      <c r="I38" s="22">
        <f t="shared" si="8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18</v>
      </c>
      <c r="C39" s="26">
        <v>21</v>
      </c>
      <c r="D39" s="27">
        <f t="shared" si="9"/>
        <v>1.3513513513513514E-2</v>
      </c>
      <c r="E39" s="25">
        <v>0</v>
      </c>
      <c r="F39" s="26">
        <v>0</v>
      </c>
      <c r="G39" s="27">
        <f t="shared" si="10"/>
        <v>0</v>
      </c>
      <c r="H39" s="25">
        <f t="shared" si="11"/>
        <v>18</v>
      </c>
      <c r="I39" s="28">
        <f t="shared" si="8"/>
        <v>21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Carroll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266</v>
      </c>
      <c r="C8" s="48">
        <v>116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266</v>
      </c>
      <c r="I8" s="39">
        <f t="shared" ref="I8:I9" si="1">((SQRT((C8/1.645)^2+(F8/1.645)^2)))*1.645</f>
        <v>115.99999999999999</v>
      </c>
    </row>
    <row r="9" spans="1:9" x14ac:dyDescent="0.3">
      <c r="A9" s="32" t="str">
        <f>Total!A9</f>
        <v>Speak only English</v>
      </c>
      <c r="B9" s="48">
        <v>198</v>
      </c>
      <c r="C9" s="48">
        <v>95</v>
      </c>
      <c r="D9" s="16">
        <f>B9/B$8</f>
        <v>0.74436090225563911</v>
      </c>
      <c r="E9" s="17">
        <v>0</v>
      </c>
      <c r="F9" s="18">
        <v>0</v>
      </c>
      <c r="G9" s="19">
        <v>0</v>
      </c>
      <c r="H9" s="38">
        <f t="shared" si="0"/>
        <v>198</v>
      </c>
      <c r="I9" s="39">
        <f t="shared" si="1"/>
        <v>95</v>
      </c>
    </row>
    <row r="10" spans="1:9" ht="28.8" x14ac:dyDescent="0.3">
      <c r="A10" s="32" t="str">
        <f>Total!A10</f>
        <v>Speak a language other than English, speak English "very well"</v>
      </c>
      <c r="B10" s="48">
        <v>68</v>
      </c>
      <c r="C10" s="48">
        <v>67</v>
      </c>
      <c r="D10" s="16">
        <f>B10/B$8</f>
        <v>0.25563909774436089</v>
      </c>
      <c r="E10" s="17">
        <v>0</v>
      </c>
      <c r="F10" s="18">
        <v>0</v>
      </c>
      <c r="G10" s="19">
        <v>0</v>
      </c>
      <c r="H10" s="38">
        <f t="shared" si="0"/>
        <v>68</v>
      </c>
      <c r="I10" s="39">
        <f>((SQRT((C10/1.645)^2+(F10/1.645)^2)))*1.645</f>
        <v>67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0</v>
      </c>
      <c r="C11" s="48">
        <v>0</v>
      </c>
      <c r="D11" s="16">
        <f>B11/B$8</f>
        <v>0</v>
      </c>
      <c r="E11" s="17">
        <v>0</v>
      </c>
      <c r="F11" s="18">
        <v>0</v>
      </c>
      <c r="G11" s="19">
        <v>0</v>
      </c>
      <c r="H11" s="38">
        <f t="shared" si="0"/>
        <v>0</v>
      </c>
      <c r="I11" s="39">
        <f>((SQRT((C11/1.645)^2+(F11/1.645)^2)))*1.645</f>
        <v>0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266</v>
      </c>
      <c r="C14" s="48">
        <v>104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266</v>
      </c>
      <c r="I14" s="22">
        <f t="shared" ref="I14:I32" si="3">((SQRT((C14/1.645)^2+(F14/1.645)^2)))*1.645</f>
        <v>104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123</v>
      </c>
      <c r="C16" s="48">
        <v>65</v>
      </c>
      <c r="D16" s="19">
        <f t="shared" ref="D16:D32" si="4">B16/B$14</f>
        <v>0.46240601503759399</v>
      </c>
      <c r="E16" s="48">
        <v>0</v>
      </c>
      <c r="F16" s="48">
        <v>0</v>
      </c>
      <c r="G16" s="19">
        <v>0</v>
      </c>
      <c r="H16" s="17">
        <f t="shared" si="2"/>
        <v>123</v>
      </c>
      <c r="I16" s="22">
        <f t="shared" si="3"/>
        <v>65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49</v>
      </c>
      <c r="C18" s="48">
        <v>49</v>
      </c>
      <c r="D18" s="19">
        <f t="shared" si="4"/>
        <v>0.18421052631578946</v>
      </c>
      <c r="E18" s="48">
        <v>0</v>
      </c>
      <c r="F18" s="48">
        <v>0</v>
      </c>
      <c r="G18" s="19">
        <v>0</v>
      </c>
      <c r="H18" s="17">
        <f t="shared" si="2"/>
        <v>49</v>
      </c>
      <c r="I18" s="22">
        <f t="shared" si="3"/>
        <v>49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27</v>
      </c>
      <c r="C20" s="48">
        <v>33</v>
      </c>
      <c r="D20" s="19">
        <f t="shared" si="4"/>
        <v>0.10150375939849623</v>
      </c>
      <c r="E20" s="48">
        <v>0</v>
      </c>
      <c r="F20" s="48">
        <v>0</v>
      </c>
      <c r="G20" s="19">
        <v>0</v>
      </c>
      <c r="H20" s="17">
        <f t="shared" si="2"/>
        <v>27</v>
      </c>
      <c r="I20" s="22">
        <f t="shared" si="3"/>
        <v>33</v>
      </c>
    </row>
    <row r="21" spans="1:9" x14ac:dyDescent="0.3">
      <c r="A21" s="32" t="str">
        <f>Total!A21</f>
        <v>Born in remainder of Europe</v>
      </c>
      <c r="B21" s="48">
        <v>11</v>
      </c>
      <c r="C21" s="48">
        <v>16</v>
      </c>
      <c r="D21" s="19">
        <f t="shared" si="4"/>
        <v>4.1353383458646614E-2</v>
      </c>
      <c r="E21" s="48">
        <v>0</v>
      </c>
      <c r="F21" s="48">
        <v>0</v>
      </c>
      <c r="G21" s="19">
        <v>0</v>
      </c>
      <c r="H21" s="17">
        <f t="shared" si="2"/>
        <v>11</v>
      </c>
      <c r="I21" s="22">
        <f t="shared" si="3"/>
        <v>16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4"/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39</v>
      </c>
      <c r="C23" s="48">
        <v>46</v>
      </c>
      <c r="D23" s="19">
        <f t="shared" si="4"/>
        <v>0.14661654135338345</v>
      </c>
      <c r="E23" s="48">
        <v>0</v>
      </c>
      <c r="F23" s="48">
        <v>0</v>
      </c>
      <c r="G23" s="19">
        <v>0</v>
      </c>
      <c r="H23" s="17">
        <f t="shared" si="2"/>
        <v>39</v>
      </c>
      <c r="I23" s="22">
        <f t="shared" si="3"/>
        <v>46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17</v>
      </c>
      <c r="C26" s="48">
        <v>27</v>
      </c>
      <c r="D26" s="19">
        <f t="shared" si="4"/>
        <v>6.3909774436090222E-2</v>
      </c>
      <c r="E26" s="48">
        <v>0</v>
      </c>
      <c r="F26" s="48">
        <v>0</v>
      </c>
      <c r="G26" s="19">
        <v>0</v>
      </c>
      <c r="H26" s="17">
        <f t="shared" si="2"/>
        <v>17</v>
      </c>
      <c r="I26" s="22">
        <f t="shared" si="3"/>
        <v>27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266</v>
      </c>
      <c r="C35" s="18">
        <v>110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266</v>
      </c>
      <c r="I35" s="22">
        <f t="shared" ref="I35:I39" si="6">((SQRT((C35/1.645)^2+(F35/1.645)^2)))*1.645</f>
        <v>109.99999999999999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172</v>
      </c>
      <c r="C36" s="18">
        <v>83</v>
      </c>
      <c r="D36" s="19">
        <f t="shared" ref="D36:D39" si="7">B36/B$35</f>
        <v>0.64661654135338342</v>
      </c>
      <c r="E36" s="17">
        <v>0</v>
      </c>
      <c r="F36" s="18">
        <v>0</v>
      </c>
      <c r="G36" s="19">
        <v>0</v>
      </c>
      <c r="H36" s="17">
        <f t="shared" si="5"/>
        <v>172</v>
      </c>
      <c r="I36" s="22">
        <f t="shared" si="6"/>
        <v>83</v>
      </c>
    </row>
    <row r="37" spans="1:9" ht="28.8" x14ac:dyDescent="0.3">
      <c r="A37" s="20" t="str">
        <f>Total!A37</f>
        <v>Entered the United States (or Puerto Rico) 5 years ago or less</v>
      </c>
      <c r="B37" s="17">
        <v>54</v>
      </c>
      <c r="C37" s="18">
        <v>61</v>
      </c>
      <c r="D37" s="19">
        <f t="shared" si="7"/>
        <v>0.20300751879699247</v>
      </c>
      <c r="E37" s="17">
        <v>0</v>
      </c>
      <c r="F37" s="18">
        <v>0</v>
      </c>
      <c r="G37" s="19">
        <v>0</v>
      </c>
      <c r="H37" s="17">
        <f t="shared" si="5"/>
        <v>54</v>
      </c>
      <c r="I37" s="22">
        <f t="shared" si="6"/>
        <v>61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4E4CE3-CDF7-4D7E-950F-E06DABC9F66B}"/>
</file>

<file path=customXml/itemProps2.xml><?xml version="1.0" encoding="utf-8"?>
<ds:datastoreItem xmlns:ds="http://schemas.openxmlformats.org/officeDocument/2006/customXml" ds:itemID="{47F33D66-1F68-4C9E-B927-DE5CE43606F6}"/>
</file>

<file path=customXml/itemProps3.xml><?xml version="1.0" encoding="utf-8"?>
<ds:datastoreItem xmlns:ds="http://schemas.openxmlformats.org/officeDocument/2006/customXml" ds:itemID="{9338A1E8-FE5F-4402-A707-04389C252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