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I31" i="1" l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<sst xmlns="http://schemas.openxmlformats.org/spreadsheetml/2006/main" count="127" uniqueCount="49">
  <si>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</si>
  <si>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</si>
  <si>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</si>
  <si>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</si>
  <si>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</si>
  <si>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</si>
  <si>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</si>
  <si>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</si>
  <si>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</si>
  <si>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</si>
  <si>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</si>
  <si>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</si>
  <si>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</si>
  <si>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</si>
  <si>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</si>
  <si>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</si>
  <si>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</si>
  <si>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</si>
  <si>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</si>
  <si>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</si>
  <si>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</si>
  <si>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</si>
  <si>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</si>
  <si>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</si>
  <si>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</si>
  <si>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</si>
  <si>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</si>
  <si>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</si>
  <si>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</si>
  <si>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</si>
  <si>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</si>
  <si>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</si>
  <si>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</si>
  <si>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</si>
  <si>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</si>
  <si>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</si>
  <si>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</si>
  <si>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</si>
  <si>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</si>
  <si>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</si>
  <si>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</si>
  <si>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</si>
  <si>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</si>
  <si>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</si>
  <si>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Cecil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</si>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</sst>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4639</v>
      </c>
      <c r="C8" s="18">
        <f>((SQRT((Intra!C8/1.645)^2+(Inter!C8/1.645)^2+(Foreign!C8/1.645)^2))*1.645)</f>
        <v>814.01044219346477</v>
      </c>
      <c r="D8" s="19">
        <f t="shared" ref="D8:D11" si="0">B8/B$8</f>
        <v>1</v>
      </c>
      <c r="E8" s="17">
        <f>Intra!E8+Inter!E8+Foreign!E8</f>
        <v>3267</v>
      </c>
      <c r="F8" s="18">
        <f>((SQRT((Intra!F8/1.645)^2+(Inter!F8/1.645)^2+(Foreign!F8/1.645)^2))*1.645)</f>
        <v>508.52040273719604</v>
      </c>
      <c r="G8" s="19">
        <f>E8/E$8</f>
        <v>1</v>
      </c>
      <c r="H8" s="38">
        <f>Intra!H8+Inter!H8+Foreign!H8</f>
        <v>1372</v>
      </c>
      <c r="I8" s="39">
        <f>((SQRT((Intra!I8/1.645)^2+(Inter!I8/1.645)^2+(Foreign!I8/1.645)^2))*1.645)</f>
        <v>959.79476972944587</v>
      </c>
      <c r="K8" s="6"/>
    </row>
    <row r="9" spans="1:11" x14ac:dyDescent="0.3">
      <c r="A9" s="32" t="s">
        <v>18</v>
      </c>
      <c r="B9" s="17">
        <f>Intra!B9+Inter!B9+Foreign!B9</f>
        <v>4246</v>
      </c>
      <c r="C9" s="18">
        <f>((SQRT((Intra!C9/1.645)^2+(Inter!C9/1.645)^2+(Foreign!C9/1.645)^2))*1.645)</f>
        <v>799.10011888373538</v>
      </c>
      <c r="D9" s="19">
        <f t="shared" si="0"/>
        <v>0.91528346626428114</v>
      </c>
      <c r="E9" s="17">
        <f>Intra!E9+Inter!E9+Foreign!E9</f>
        <v>3093</v>
      </c>
      <c r="F9" s="18">
        <f>((SQRT((Intra!F9/1.645)^2+(Inter!F9/1.645)^2+(Foreign!F9/1.645)^2))*1.645)</f>
        <v>500.8732374563449</v>
      </c>
      <c r="G9" s="19">
        <f>E9/E$8</f>
        <v>0.94674012855831036</v>
      </c>
      <c r="H9" s="38">
        <f>Intra!H9+Inter!H9+Foreign!H9</f>
        <v>1153</v>
      </c>
      <c r="I9" s="39">
        <f>((SQRT((Intra!I9/1.645)^2+(Inter!I9/1.645)^2+(Foreign!I9/1.645)^2))*1.645)</f>
        <v>943.09861626449219</v>
      </c>
      <c r="K9" s="6"/>
    </row>
    <row r="10" spans="1:11" ht="28.8" x14ac:dyDescent="0.3">
      <c r="A10" s="32" t="s">
        <v>19</v>
      </c>
      <c r="B10" s="17">
        <f>Intra!B10+Inter!B10+Foreign!B10</f>
        <v>344</v>
      </c>
      <c r="C10" s="18">
        <f>((SQRT((Intra!C10/1.645)^2+(Inter!C10/1.645)^2+(Foreign!C10/1.645)^2))*1.645)</f>
        <v>152.82342752340037</v>
      </c>
      <c r="D10" s="19">
        <f t="shared" si="0"/>
        <v>7.4153912481138173E-2</v>
      </c>
      <c r="E10" s="17">
        <f>Intra!E10+Inter!E10+Foreign!E10</f>
        <v>148</v>
      </c>
      <c r="F10" s="18">
        <f>((SQRT((Intra!F10/1.645)^2+(Inter!F10/1.645)^2+(Foreign!F10/1.645)^2))*1.645)</f>
        <v>82.079230015881606</v>
      </c>
      <c r="G10" s="19">
        <f>E10/E$8</f>
        <v>4.5301499846954391E-2</v>
      </c>
      <c r="H10" s="38">
        <f>Intra!H10+Inter!H10+Foreign!H10</f>
        <v>196</v>
      </c>
      <c r="I10" s="39">
        <f>((SQRT((Intra!I10/1.645)^2+(Inter!I10/1.645)^2+(Foreign!I10/1.645)^2))*1.645)</f>
        <v>173.47045858012831</v>
      </c>
      <c r="K10" s="6"/>
    </row>
    <row r="11" spans="1:11" ht="28.8" x14ac:dyDescent="0.3">
      <c r="A11" s="32" t="s">
        <v>20</v>
      </c>
      <c r="B11" s="17">
        <f>Intra!B11+Inter!B11+Foreign!B11</f>
        <v>49</v>
      </c>
      <c r="C11" s="18">
        <f>((SQRT((Intra!C11/1.645)^2+(Inter!C11/1.645)^2+(Foreign!C11/1.645)^2))*1.645)</f>
        <v>39</v>
      </c>
      <c r="D11" s="19">
        <f t="shared" si="0"/>
        <v>1.0562621254580729E-2</v>
      </c>
      <c r="E11" s="17">
        <f>Intra!E11+Inter!E11+Foreign!E11</f>
        <v>26</v>
      </c>
      <c r="F11" s="18">
        <f>((SQRT((Intra!F11/1.645)^2+(Inter!F11/1.645)^2+(Foreign!F11/1.645)^2))*1.645)</f>
        <v>26.419689627245813</v>
      </c>
      <c r="G11" s="19">
        <f>E11/E$8</f>
        <v>7.9583715947352304E-3</v>
      </c>
      <c r="H11" s="38">
        <f>Intra!H11+Inter!H11+Foreign!H11</f>
        <v>23</v>
      </c>
      <c r="I11" s="39">
        <f>((SQRT((Intra!I11/1.645)^2+(Inter!I11/1.645)^2+(Foreign!I11/1.645)^2))*1.645)</f>
        <v>47.106262853255508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4910</v>
      </c>
      <c r="C14" s="18">
        <f>((SQRT((Intra!C14/1.645)^2+(Inter!C14/1.645)^2+(Foreign!C14/1.645)^2))*1.645)</f>
        <v>727.35685877016385</v>
      </c>
      <c r="D14" s="19">
        <f>B14/B$14</f>
        <v>1</v>
      </c>
      <c r="E14" s="17">
        <f>Intra!E14+Inter!E14+Foreign!E14</f>
        <v>3389</v>
      </c>
      <c r="F14" s="18">
        <f>((SQRT((Intra!F14/1.645)^2+(Inter!F14/1.645)^2+(Foreign!F14/1.645)^2))*1.645)</f>
        <v>464.612741969051</v>
      </c>
      <c r="G14" s="19">
        <f>E14/E$14</f>
        <v>1</v>
      </c>
      <c r="H14" s="17">
        <f>Intra!H14+Inter!H14+Foreign!H14</f>
        <v>1521</v>
      </c>
      <c r="I14" s="22">
        <f>((SQRT((Intra!I14/1.645)^2+(Inter!I14/1.645)^2+(Foreign!I14/1.645)^2))*1.645)</f>
        <v>863.08342586334027</v>
      </c>
    </row>
    <row r="15" spans="1:11" ht="28.8" x14ac:dyDescent="0.3">
      <c r="A15" s="20" t="s">
        <v>21</v>
      </c>
      <c r="B15" s="17">
        <f>Intra!B15+Inter!B15+Foreign!B15</f>
        <v>1198</v>
      </c>
      <c r="C15" s="18">
        <f>((SQRT((Intra!C15/1.645)^2+(Inter!C15/1.645)^2+(Foreign!C15/1.645)^2))*1.645)</f>
        <v>448</v>
      </c>
      <c r="D15" s="19">
        <f>B15/B$14</f>
        <v>0.24399185336048879</v>
      </c>
      <c r="E15" s="17">
        <f>Intra!E15+Inter!E15+Foreign!E15</f>
        <v>792</v>
      </c>
      <c r="F15" s="18">
        <f>((SQRT((Intra!F15/1.645)^2+(Inter!F15/1.645)^2+(Foreign!F15/1.645)^2))*1.645)</f>
        <v>191</v>
      </c>
      <c r="G15" s="19">
        <f>E15/E$14</f>
        <v>0.23369725582767778</v>
      </c>
      <c r="H15" s="17">
        <f>Intra!H15+Inter!H15+Foreign!H15</f>
        <v>406</v>
      </c>
      <c r="I15" s="22">
        <f>((SQRT((Intra!I15/1.645)^2+(Inter!I15/1.645)^2+(Foreign!I15/1.645)^2))*1.645)</f>
        <v>487.01642682767897</v>
      </c>
    </row>
    <row r="16" spans="1:11" ht="28.8" x14ac:dyDescent="0.3">
      <c r="A16" s="20" t="s">
        <v>22</v>
      </c>
      <c r="B16" s="17">
        <f>Intra!B16+Inter!B16+Foreign!B16</f>
        <v>604</v>
      </c>
      <c r="C16" s="18">
        <f>((SQRT((Intra!C16/1.645)^2+(Inter!C16/1.645)^2+(Foreign!C16/1.645)^2))*1.645)</f>
        <v>199.24858845171272</v>
      </c>
      <c r="D16" s="19">
        <f t="shared" ref="D16:D20" si="1">B16/B$14</f>
        <v>0.1230142566191446</v>
      </c>
      <c r="E16" s="17">
        <f>Intra!E16+Inter!E16+Foreign!E16</f>
        <v>656</v>
      </c>
      <c r="F16" s="18">
        <f>((SQRT((Intra!F16/1.645)^2+(Inter!F16/1.645)^2+(Foreign!F16/1.645)^2))*1.645)</f>
        <v>224</v>
      </c>
      <c r="G16" s="19">
        <f t="shared" ref="G16:G20" si="2">E16/E$14</f>
        <v>0.19356742401888463</v>
      </c>
      <c r="H16" s="17">
        <f>Intra!H16+Inter!H16+Foreign!H16</f>
        <v>-52</v>
      </c>
      <c r="I16" s="22">
        <f>((SQRT((Intra!I16/1.645)^2+(Inter!I16/1.645)^2+(Foreign!I16/1.645)^2))*1.645)</f>
        <v>299.79326209906719</v>
      </c>
    </row>
    <row r="17" spans="1:9" ht="28.8" x14ac:dyDescent="0.3">
      <c r="A17" s="20" t="s">
        <v>23</v>
      </c>
      <c r="B17" s="17">
        <f>Intra!B17+Inter!B17+Foreign!B17</f>
        <v>1211</v>
      </c>
      <c r="C17" s="18">
        <f>((SQRT((Intra!C17/1.645)^2+(Inter!C17/1.645)^2+(Foreign!C17/1.645)^2))*1.645)</f>
        <v>341</v>
      </c>
      <c r="D17" s="19">
        <f t="shared" si="1"/>
        <v>0.24663951120162933</v>
      </c>
      <c r="E17" s="17">
        <f>Intra!E17+Inter!E17+Foreign!E17</f>
        <v>560</v>
      </c>
      <c r="F17" s="18">
        <f>((SQRT((Intra!F17/1.645)^2+(Inter!F17/1.645)^2+(Foreign!F17/1.645)^2))*1.645)</f>
        <v>175</v>
      </c>
      <c r="G17" s="19">
        <f t="shared" si="2"/>
        <v>0.16524048391856005</v>
      </c>
      <c r="H17" s="17">
        <f>Intra!H17+Inter!H17+Foreign!H17</f>
        <v>651</v>
      </c>
      <c r="I17" s="22">
        <f>((SQRT((Intra!I17/1.645)^2+(Inter!I17/1.645)^2+(Foreign!I17/1.645)^2))*1.645)</f>
        <v>383.2831851255674</v>
      </c>
    </row>
    <row r="18" spans="1:9" ht="28.8" x14ac:dyDescent="0.3">
      <c r="A18" s="20" t="s">
        <v>24</v>
      </c>
      <c r="B18" s="17">
        <f>Intra!B18+Inter!B18+Foreign!B18</f>
        <v>1618</v>
      </c>
      <c r="C18" s="18">
        <f>((SQRT((Intra!C18/1.645)^2+(Inter!C18/1.645)^2+(Foreign!C18/1.645)^2))*1.645)</f>
        <v>398.25368799296757</v>
      </c>
      <c r="D18" s="19">
        <f t="shared" si="1"/>
        <v>0.32953156822810592</v>
      </c>
      <c r="E18" s="17">
        <f>Intra!E18+Inter!E18+Foreign!E18</f>
        <v>1309</v>
      </c>
      <c r="F18" s="18">
        <f>((SQRT((Intra!F18/1.645)^2+(Inter!F18/1.645)^2+(Foreign!F18/1.645)^2))*1.645)</f>
        <v>310.09837148879063</v>
      </c>
      <c r="G18" s="19">
        <f t="shared" si="2"/>
        <v>0.38624963115963412</v>
      </c>
      <c r="H18" s="17">
        <f>Intra!H18+Inter!H18+Foreign!H18</f>
        <v>309</v>
      </c>
      <c r="I18" s="22">
        <f>((SQRT((Intra!I18/1.645)^2+(Inter!I18/1.645)^2+(Foreign!I18/1.645)^2))*1.645)</f>
        <v>504.74448981638221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23</v>
      </c>
      <c r="C20" s="18">
        <f>((SQRT((Intra!C20/1.645)^2+(Inter!C20/1.645)^2+(Foreign!C20/1.645)^2))*1.645)</f>
        <v>21.794494717703369</v>
      </c>
      <c r="D20" s="19">
        <f t="shared" si="1"/>
        <v>4.6843177189409366E-3</v>
      </c>
      <c r="E20" s="17">
        <f>Intra!E20+Inter!E20+Foreign!E20</f>
        <v>21</v>
      </c>
      <c r="F20" s="18">
        <f>((SQRT((Intra!F20/1.645)^2+(Inter!F20/1.645)^2+(Foreign!F20/1.645)^2))*1.645)</f>
        <v>31</v>
      </c>
      <c r="G20" s="19">
        <f t="shared" si="2"/>
        <v>6.1965181469460021E-3</v>
      </c>
      <c r="H20" s="17">
        <f>Intra!H20+Inter!H20+Foreign!H20</f>
        <v>2</v>
      </c>
      <c r="I20" s="22">
        <f>((SQRT((Intra!I20/1.645)^2+(Inter!I20/1.645)^2+(Foreign!I20/1.645)^2))*1.645)</f>
        <v>37.894590642992839</v>
      </c>
    </row>
    <row r="21" spans="1:9" s="5" customFormat="1" x14ac:dyDescent="0.3">
      <c r="A21" s="20" t="s">
        <v>27</v>
      </c>
      <c r="B21" s="17">
        <f>Intra!B21+Inter!B21+Foreign!B21</f>
        <v>55</v>
      </c>
      <c r="C21" s="18">
        <f>((SQRT((Intra!C21/1.645)^2+(Inter!C21/1.645)^2+(Foreign!C21/1.645)^2))*1.645)</f>
        <v>56.080299571239813</v>
      </c>
      <c r="D21" s="19">
        <f t="shared" ref="D21:D32" si="3">B21/B$14</f>
        <v>1.1201629327902239E-2</v>
      </c>
      <c r="E21" s="17">
        <f>Intra!E21+Inter!E21+Foreign!E21</f>
        <v>0</v>
      </c>
      <c r="F21" s="18">
        <f>((SQRT((Intra!F21/1.645)^2+(Inter!F21/1.645)^2+(Foreign!F21/1.645)^2))*1.645)</f>
        <v>0</v>
      </c>
      <c r="G21" s="19">
        <f t="shared" ref="G21:G32" si="4">E21/E$14</f>
        <v>0</v>
      </c>
      <c r="H21" s="17">
        <f>Intra!H21+Inter!H21+Foreign!H21</f>
        <v>55</v>
      </c>
      <c r="I21" s="22">
        <f>((SQRT((Intra!I21/1.645)^2+(Inter!I21/1.645)^2+(Foreign!I21/1.645)^2))*1.645)</f>
        <v>56.080299571239813</v>
      </c>
    </row>
    <row r="22" spans="1:9" s="5" customFormat="1" ht="28.8" x14ac:dyDescent="0.3">
      <c r="A22" s="20" t="s">
        <v>28</v>
      </c>
      <c r="B22" s="17">
        <f>Intra!B22+Inter!B22+Foreign!B22</f>
        <v>115</v>
      </c>
      <c r="C22" s="18">
        <f>((SQRT((Intra!C22/1.645)^2+(Inter!C22/1.645)^2+(Foreign!C22/1.645)^2))*1.645)</f>
        <v>77.058419397233948</v>
      </c>
      <c r="D22" s="19">
        <f t="shared" si="3"/>
        <v>2.3421588594704685E-2</v>
      </c>
      <c r="E22" s="17">
        <f>Intra!E22+Inter!E22+Foreign!E22</f>
        <v>6</v>
      </c>
      <c r="F22" s="18">
        <f>((SQRT((Intra!F22/1.645)^2+(Inter!F22/1.645)^2+(Foreign!F22/1.645)^2))*1.645)</f>
        <v>13</v>
      </c>
      <c r="G22" s="19">
        <f t="shared" si="4"/>
        <v>1.7704337562702863E-3</v>
      </c>
      <c r="H22" s="17">
        <f>Intra!H22+Inter!H22+Foreign!H22</f>
        <v>109</v>
      </c>
      <c r="I22" s="22">
        <f>((SQRT((Intra!I22/1.645)^2+(Inter!I22/1.645)^2+(Foreign!I22/1.645)^2))*1.645)</f>
        <v>78.14729681825213</v>
      </c>
    </row>
    <row r="23" spans="1:9" s="5" customFormat="1" x14ac:dyDescent="0.3">
      <c r="A23" s="20" t="s">
        <v>29</v>
      </c>
      <c r="B23" s="17">
        <f>Intra!B23+Inter!B23+Foreign!B23</f>
        <v>15</v>
      </c>
      <c r="C23" s="18">
        <f>((SQRT((Intra!C23/1.645)^2+(Inter!C23/1.645)^2+(Foreign!C23/1.645)^2))*1.645)</f>
        <v>24</v>
      </c>
      <c r="D23" s="19">
        <f t="shared" si="3"/>
        <v>3.0549898167006109E-3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15</v>
      </c>
      <c r="I23" s="22">
        <f>((SQRT((Intra!I23/1.645)^2+(Inter!I23/1.645)^2+(Foreign!I23/1.645)^2))*1.645)</f>
        <v>24</v>
      </c>
    </row>
    <row r="24" spans="1:9" s="5" customFormat="1" x14ac:dyDescent="0.3">
      <c r="A24" s="20" t="s">
        <v>30</v>
      </c>
      <c r="B24" s="17">
        <f>Intra!B24+Inter!B24+Foreign!B24</f>
        <v>2</v>
      </c>
      <c r="C24" s="18">
        <f>((SQRT((Intra!C24/1.645)^2+(Inter!C24/1.645)^2+(Foreign!C24/1.645)^2))*1.645)</f>
        <v>4</v>
      </c>
      <c r="D24" s="19">
        <f t="shared" si="3"/>
        <v>4.0733197556008148E-4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2</v>
      </c>
      <c r="I24" s="22">
        <f>((SQRT((Intra!I24/1.645)^2+(Inter!I24/1.645)^2+(Foreign!I24/1.645)^2))*1.645)</f>
        <v>4</v>
      </c>
    </row>
    <row r="25" spans="1:9" s="5" customFormat="1" x14ac:dyDescent="0.3">
      <c r="A25" s="20" t="s">
        <v>31</v>
      </c>
      <c r="B25" s="17">
        <f>Intra!B25+Inter!B25+Foreign!B25</f>
        <v>19</v>
      </c>
      <c r="C25" s="18">
        <f>((SQRT((Intra!C25/1.645)^2+(Inter!C25/1.645)^2+(Foreign!C25/1.645)^2))*1.645)</f>
        <v>19.209372712298546</v>
      </c>
      <c r="D25" s="19">
        <f t="shared" si="3"/>
        <v>3.8696537678207738E-3</v>
      </c>
      <c r="E25" s="17">
        <f>Intra!E25+Inter!E25+Foreign!E25</f>
        <v>0</v>
      </c>
      <c r="F25" s="18">
        <f>((SQRT((Intra!F25/1.645)^2+(Inter!F25/1.645)^2+(Foreign!F25/1.645)^2))*1.645)</f>
        <v>0</v>
      </c>
      <c r="G25" s="19">
        <f t="shared" si="4"/>
        <v>0</v>
      </c>
      <c r="H25" s="17">
        <f>Intra!H25+Inter!H25+Foreign!H25</f>
        <v>19</v>
      </c>
      <c r="I25" s="22">
        <f>((SQRT((Intra!I25/1.645)^2+(Inter!I25/1.645)^2+(Foreign!I25/1.645)^2))*1.645)</f>
        <v>19.209372712298546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6</v>
      </c>
      <c r="C27" s="18">
        <f>((SQRT((Intra!C27/1.645)^2+(Inter!C27/1.645)^2+(Foreign!C27/1.645)^2))*1.645)</f>
        <v>13</v>
      </c>
      <c r="D27" s="19">
        <f t="shared" si="3"/>
        <v>1.2219959266802445E-3</v>
      </c>
      <c r="E27" s="17">
        <f>Intra!E27+Inter!E27+Foreign!E27</f>
        <v>12</v>
      </c>
      <c r="F27" s="18">
        <f>((SQRT((Intra!F27/1.645)^2+(Inter!F27/1.645)^2+(Foreign!F27/1.645)^2))*1.645)</f>
        <v>19</v>
      </c>
      <c r="G27" s="19">
        <f t="shared" si="4"/>
        <v>3.5408675125405725E-3</v>
      </c>
      <c r="H27" s="17">
        <f>Intra!H27+Inter!H27+Foreign!H27</f>
        <v>-6</v>
      </c>
      <c r="I27" s="22">
        <f>((SQRT((Intra!I27/1.645)^2+(Inter!I27/1.645)^2+(Foreign!I27/1.645)^2))*1.645)</f>
        <v>23.021728866442675</v>
      </c>
    </row>
    <row r="28" spans="1:9" s="5" customFormat="1" x14ac:dyDescent="0.3">
      <c r="A28" s="20" t="s">
        <v>34</v>
      </c>
      <c r="B28" s="17">
        <f>Intra!B28+Inter!B28+Foreign!B28</f>
        <v>15</v>
      </c>
      <c r="C28" s="18">
        <f>((SQRT((Intra!C28/1.645)^2+(Inter!C28/1.645)^2+(Foreign!C28/1.645)^2))*1.645)</f>
        <v>20.615528128088304</v>
      </c>
      <c r="D28" s="19">
        <f t="shared" si="3"/>
        <v>3.0549898167006109E-3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15</v>
      </c>
      <c r="I28" s="22">
        <f>((SQRT((Intra!I28/1.645)^2+(Inter!I28/1.645)^2+(Foreign!I28/1.645)^2))*1.645)</f>
        <v>20.615528128088304</v>
      </c>
    </row>
    <row r="29" spans="1:9" s="5" customFormat="1" x14ac:dyDescent="0.3">
      <c r="A29" s="20" t="s">
        <v>35</v>
      </c>
      <c r="B29" s="17">
        <f>Intra!B29+Inter!B29+Foreign!B29</f>
        <v>28</v>
      </c>
      <c r="C29" s="18">
        <f>((SQRT((Intra!C29/1.645)^2+(Inter!C29/1.645)^2+(Foreign!C29/1.645)^2))*1.645)</f>
        <v>47</v>
      </c>
      <c r="D29" s="19">
        <f t="shared" si="3"/>
        <v>5.7026476578411409E-3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28</v>
      </c>
      <c r="I29" s="22">
        <f>((SQRT((Intra!I29/1.645)^2+(Inter!I29/1.645)^2+(Foreign!I29/1.645)^2))*1.645)</f>
        <v>47</v>
      </c>
    </row>
    <row r="30" spans="1:9" x14ac:dyDescent="0.3">
      <c r="A30" s="34" t="s">
        <v>36</v>
      </c>
      <c r="B30" s="17">
        <f>Intra!B30+Inter!B30+Foreign!B30</f>
        <v>1</v>
      </c>
      <c r="C30" s="18">
        <f>((SQRT((Intra!C30/1.645)^2+(Inter!C30/1.645)^2+(Foreign!C30/1.645)^2))*1.645)</f>
        <v>5</v>
      </c>
      <c r="D30" s="19">
        <f t="shared" si="3"/>
        <v>2.0366598778004074E-4</v>
      </c>
      <c r="E30" s="17">
        <f>Intra!E30+Inter!E30+Foreign!E30</f>
        <v>8</v>
      </c>
      <c r="F30" s="18">
        <f>((SQRT((Intra!F30/1.645)^2+(Inter!F30/1.645)^2+(Foreign!F30/1.645)^2))*1.645)</f>
        <v>14</v>
      </c>
      <c r="G30" s="19">
        <f t="shared" si="4"/>
        <v>2.3605783416937149E-3</v>
      </c>
      <c r="H30" s="17">
        <f>Intra!H30+Inter!H30+Foreign!H30</f>
        <v>-7</v>
      </c>
      <c r="I30" s="22">
        <f>((SQRT((Intra!I30/1.645)^2+(Inter!I30/1.645)^2+(Foreign!I30/1.645)^2))*1.645)</f>
        <v>14.866068747318506</v>
      </c>
    </row>
    <row r="31" spans="1:9" s="5" customFormat="1" x14ac:dyDescent="0.3">
      <c r="A31" s="35" t="s">
        <v>38</v>
      </c>
      <c r="B31" s="17">
        <f>Intra!B31+Inter!B31+Foreign!B31</f>
        <v>0</v>
      </c>
      <c r="C31" s="18">
        <f>((SQRT((Intra!C31/1.645)^2+(Inter!C31/1.645)^2+(Foreign!C31/1.645)^2))*1.645)</f>
        <v>0</v>
      </c>
      <c r="D31" s="19">
        <f t="shared" si="3"/>
        <v>0</v>
      </c>
      <c r="E31" s="17">
        <f>Intra!E31+Inter!E31+Foreign!E31</f>
        <v>25</v>
      </c>
      <c r="F31" s="18">
        <f>((SQRT((Intra!F31/1.645)^2+(Inter!F31/1.645)^2+(Foreign!F31/1.645)^2))*1.645)</f>
        <v>39</v>
      </c>
      <c r="G31" s="19">
        <f t="shared" si="4"/>
        <v>7.3768073177928589E-3</v>
      </c>
      <c r="H31" s="17">
        <f>Intra!H31+Inter!H31+Foreign!H31</f>
        <v>-25</v>
      </c>
      <c r="I31" s="22">
        <f>((SQRT((Intra!I31/1.645)^2+(Inter!I31/1.645)^2+(Foreign!I31/1.645)^2))*1.645)</f>
        <v>39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4910</v>
      </c>
      <c r="C35" s="18">
        <f>((SQRT((Intra!C35/1.645)^2+(Inter!C35/1.645)^2+(Foreign!C35/1.645)^2))*1.645)</f>
        <v>855.11402748405419</v>
      </c>
      <c r="D35" s="19">
        <f>B35/B$35</f>
        <v>1</v>
      </c>
      <c r="E35" s="17">
        <f>Intra!E35+Inter!E35+Foreign!E35</f>
        <v>3389</v>
      </c>
      <c r="F35" s="18">
        <f>((SQRT((Intra!F35/1.645)^2+(Inter!F35/1.645)^2+(Foreign!F35/1.645)^2))*1.645)</f>
        <v>528.2319566251175</v>
      </c>
      <c r="G35" s="19">
        <f>E35/E$35</f>
        <v>1</v>
      </c>
      <c r="H35" s="17">
        <f>Intra!H35+Inter!H35+Foreign!H35</f>
        <v>1521</v>
      </c>
      <c r="I35" s="22">
        <f>((SQRT((Intra!I35/1.645)^2+(Inter!I35/1.645)^2+(Foreign!I35/1.645)^2))*1.645)</f>
        <v>1005.1114366079019</v>
      </c>
    </row>
    <row r="36" spans="1:9" ht="28.8" x14ac:dyDescent="0.3">
      <c r="A36" s="20" t="s">
        <v>39</v>
      </c>
      <c r="B36" s="17">
        <f>Intra!B36+Inter!B36+Foreign!B36</f>
        <v>4607</v>
      </c>
      <c r="C36" s="18">
        <f>((SQRT((Intra!C36/1.645)^2+(Inter!C36/1.645)^2+(Foreign!C36/1.645)^2))*1.645)</f>
        <v>845.75469256753161</v>
      </c>
      <c r="D36" s="19">
        <f t="shared" ref="D36:D39" si="5">B36/B$35</f>
        <v>0.93828920570264762</v>
      </c>
      <c r="E36" s="17">
        <f>Intra!E36+Inter!E36+Foreign!E36</f>
        <v>3317</v>
      </c>
      <c r="F36" s="18">
        <f>((SQRT((Intra!F36/1.645)^2+(Inter!F36/1.645)^2+(Foreign!F36/1.645)^2))*1.645)</f>
        <v>525.41888051344324</v>
      </c>
      <c r="G36" s="19">
        <f t="shared" ref="G36:G39" si="6">E36/E$35</f>
        <v>0.97875479492475659</v>
      </c>
      <c r="H36" s="17">
        <f>Intra!H36+Inter!H36+Foreign!H36</f>
        <v>1290</v>
      </c>
      <c r="I36" s="22">
        <f>((SQRT((Intra!I36/1.645)^2+(Inter!I36/1.645)^2+(Foreign!I36/1.645)^2))*1.645)</f>
        <v>995.67364131024397</v>
      </c>
    </row>
    <row r="37" spans="1:9" ht="28.8" x14ac:dyDescent="0.3">
      <c r="A37" s="20" t="s">
        <v>40</v>
      </c>
      <c r="B37" s="17">
        <f>Intra!B37+Inter!B37+Foreign!B37</f>
        <v>119</v>
      </c>
      <c r="C37" s="18">
        <f>((SQRT((Intra!C37/1.645)^2+(Inter!C37/1.645)^2+(Foreign!C37/1.645)^2))*1.645)</f>
        <v>78.447434629820762</v>
      </c>
      <c r="D37" s="19">
        <f t="shared" si="5"/>
        <v>2.4236252545824847E-2</v>
      </c>
      <c r="E37" s="17">
        <f>Intra!E37+Inter!E37+Foreign!E37</f>
        <v>6</v>
      </c>
      <c r="F37" s="18">
        <f>((SQRT((Intra!F37/1.645)^2+(Inter!F37/1.645)^2+(Foreign!F37/1.645)^2))*1.645)</f>
        <v>13</v>
      </c>
      <c r="G37" s="19">
        <f t="shared" si="6"/>
        <v>1.7704337562702863E-3</v>
      </c>
      <c r="H37" s="17">
        <f>Intra!H37+Inter!H37+Foreign!H37</f>
        <v>113</v>
      </c>
      <c r="I37" s="22">
        <f>((SQRT((Intra!I37/1.645)^2+(Inter!I37/1.645)^2+(Foreign!I37/1.645)^2))*1.645)</f>
        <v>79.517293716524335</v>
      </c>
    </row>
    <row r="38" spans="1:9" ht="28.8" x14ac:dyDescent="0.3">
      <c r="A38" s="20" t="s">
        <v>41</v>
      </c>
      <c r="B38" s="17">
        <f>Intra!B38+Inter!B38+Foreign!B38</f>
        <v>34</v>
      </c>
      <c r="C38" s="18">
        <f>((SQRT((Intra!C38/1.645)^2+(Inter!C38/1.645)^2+(Foreign!C38/1.645)^2))*1.645)</f>
        <v>48.166378315169183</v>
      </c>
      <c r="D38" s="19">
        <f t="shared" si="5"/>
        <v>6.9246435845213847E-3</v>
      </c>
      <c r="E38" s="17">
        <f>Intra!E38+Inter!E38+Foreign!E38</f>
        <v>25</v>
      </c>
      <c r="F38" s="18">
        <f>((SQRT((Intra!F38/1.645)^2+(Inter!F38/1.645)^2+(Foreign!F38/1.645)^2))*1.645)</f>
        <v>39</v>
      </c>
      <c r="G38" s="19">
        <f t="shared" si="6"/>
        <v>7.3768073177928589E-3</v>
      </c>
      <c r="H38" s="17">
        <f>Intra!H38+Inter!H38+Foreign!H38</f>
        <v>9</v>
      </c>
      <c r="I38" s="22">
        <f>((SQRT((Intra!I38/1.645)^2+(Inter!I38/1.645)^2+(Foreign!I38/1.645)^2))*1.645)</f>
        <v>61.975801729384663</v>
      </c>
    </row>
    <row r="39" spans="1:9" ht="28.8" x14ac:dyDescent="0.3">
      <c r="A39" s="24" t="s">
        <v>42</v>
      </c>
      <c r="B39" s="25">
        <f>Intra!B39+Inter!B39+Foreign!B39</f>
        <v>150</v>
      </c>
      <c r="C39" s="26">
        <f>((SQRT((Intra!C39/1.645)^2+(Inter!C39/1.645)^2+(Foreign!C39/1.645)^2))*1.645)</f>
        <v>81.565924257621219</v>
      </c>
      <c r="D39" s="27">
        <f t="shared" si="5"/>
        <v>3.0549898167006109E-2</v>
      </c>
      <c r="E39" s="25">
        <f>Intra!E39+Inter!E39+Foreign!E39</f>
        <v>41</v>
      </c>
      <c r="F39" s="26">
        <f>((SQRT((Intra!F39/1.645)^2+(Inter!F39/1.645)^2+(Foreign!F39/1.645)^2))*1.645)</f>
        <v>38.961521413599847</v>
      </c>
      <c r="G39" s="27">
        <f t="shared" si="6"/>
        <v>1.2097964001180289E-2</v>
      </c>
      <c r="H39" s="25">
        <f>Intra!H39+Inter!H39+Foreign!H39</f>
        <v>109</v>
      </c>
      <c r="I39" s="28">
        <f>((SQRT((Intra!I39/1.645)^2+(Inter!I39/1.645)^2+(Foreign!I39/1.645)^2))*1.645)</f>
        <v>90.393584677577635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Cecil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1724</v>
      </c>
      <c r="C8" s="45">
        <v>529</v>
      </c>
      <c r="D8" s="19">
        <f>B8/B$8</f>
        <v>1</v>
      </c>
      <c r="E8" s="15">
        <v>1588</v>
      </c>
      <c r="F8" s="45">
        <v>367</v>
      </c>
      <c r="G8" s="19">
        <f t="shared" ref="G8:G10" si="0">E8/E$8</f>
        <v>1</v>
      </c>
      <c r="H8" s="38">
        <f t="shared" ref="H8:H11" si="1">B8-E8</f>
        <v>136</v>
      </c>
      <c r="I8" s="39">
        <f>((SQRT((C8/1.645)^2+(F8/1.645)^2)))*1.645</f>
        <v>643.84004224651949</v>
      </c>
    </row>
    <row r="9" spans="1:9" x14ac:dyDescent="0.3">
      <c r="A9" s="32" t="str">
        <f>Total!A9</f>
        <v>Speak only English</v>
      </c>
      <c r="B9" s="15">
        <v>1671</v>
      </c>
      <c r="C9" s="45">
        <v>526</v>
      </c>
      <c r="D9" s="19">
        <f>B9/B$8</f>
        <v>0.96925754060324831</v>
      </c>
      <c r="E9" s="15">
        <v>1526</v>
      </c>
      <c r="F9" s="45">
        <v>365</v>
      </c>
      <c r="G9" s="19">
        <f t="shared" si="0"/>
        <v>0.96095717884130982</v>
      </c>
      <c r="H9" s="38">
        <f t="shared" si="1"/>
        <v>145</v>
      </c>
      <c r="I9" s="39">
        <f t="shared" ref="I9:I11" si="2">((SQRT((C9/1.645)^2+(F9/1.645)^2)))*1.645</f>
        <v>640.235113063943</v>
      </c>
    </row>
    <row r="10" spans="1:9" ht="28.8" x14ac:dyDescent="0.3">
      <c r="A10" s="32" t="str">
        <f>Total!A10</f>
        <v>Speak a language other than English, speak English "very well"</v>
      </c>
      <c r="B10" s="15">
        <v>53</v>
      </c>
      <c r="C10" s="45">
        <v>57</v>
      </c>
      <c r="D10" s="19">
        <f>B10/B$8</f>
        <v>3.0742459396751739E-2</v>
      </c>
      <c r="E10" s="15">
        <v>42</v>
      </c>
      <c r="F10" s="45">
        <v>31</v>
      </c>
      <c r="G10" s="19">
        <f t="shared" si="0"/>
        <v>2.6448362720403022E-2</v>
      </c>
      <c r="H10" s="38">
        <f t="shared" si="1"/>
        <v>11</v>
      </c>
      <c r="I10" s="39">
        <f t="shared" si="2"/>
        <v>64.884512790033341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0</v>
      </c>
      <c r="C11" s="45">
        <v>0</v>
      </c>
      <c r="D11" s="19">
        <f>B11/B$8</f>
        <v>0</v>
      </c>
      <c r="E11" s="15">
        <v>20</v>
      </c>
      <c r="F11" s="45">
        <v>23</v>
      </c>
      <c r="G11" s="19">
        <f>E11/E$8</f>
        <v>1.2594458438287154E-2</v>
      </c>
      <c r="H11" s="38">
        <f t="shared" si="1"/>
        <v>-20</v>
      </c>
      <c r="I11" s="39">
        <f t="shared" si="2"/>
        <v>23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1862</v>
      </c>
      <c r="C14" s="47">
        <v>492</v>
      </c>
      <c r="D14" s="19">
        <f>B14/B$14</f>
        <v>1</v>
      </c>
      <c r="E14" s="48">
        <v>1611</v>
      </c>
      <c r="F14" s="48">
        <v>324</v>
      </c>
      <c r="G14" s="19">
        <f>E14/E$14</f>
        <v>1</v>
      </c>
      <c r="H14" s="17">
        <f t="shared" ref="H14:H20" si="3">B14-E14</f>
        <v>251</v>
      </c>
      <c r="I14" s="22">
        <f t="shared" ref="I14:I20" si="4">((SQRT((C14/1.645)^2+(F14/1.645)^2)))*1.645</f>
        <v>589.10101001441171</v>
      </c>
    </row>
    <row r="15" spans="1:9" ht="28.8" x14ac:dyDescent="0.3">
      <c r="A15" s="32" t="str">
        <f>Total!A15</f>
        <v>Same state as current residence and residence 1 year ago</v>
      </c>
      <c r="B15" s="46">
        <v>1198</v>
      </c>
      <c r="C15" s="47">
        <v>448</v>
      </c>
      <c r="D15" s="19">
        <f>B15/B$14</f>
        <v>0.6433941997851772</v>
      </c>
      <c r="E15" s="48">
        <v>792</v>
      </c>
      <c r="F15" s="48">
        <v>191</v>
      </c>
      <c r="G15" s="19">
        <f>E15/E$14</f>
        <v>0.49162011173184356</v>
      </c>
      <c r="H15" s="17">
        <f t="shared" si="3"/>
        <v>406</v>
      </c>
      <c r="I15" s="22">
        <f t="shared" si="4"/>
        <v>487.01642682767897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557</v>
      </c>
      <c r="C18" s="47">
        <v>186</v>
      </c>
      <c r="D18" s="19">
        <f t="shared" si="5"/>
        <v>0.29914070891514499</v>
      </c>
      <c r="E18" s="48">
        <v>786</v>
      </c>
      <c r="F18" s="48">
        <v>260</v>
      </c>
      <c r="G18" s="19">
        <f t="shared" si="6"/>
        <v>0.48789571694599626</v>
      </c>
      <c r="H18" s="17">
        <f t="shared" si="3"/>
        <v>-229</v>
      </c>
      <c r="I18" s="22">
        <f t="shared" si="4"/>
        <v>319.68109108922914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8</v>
      </c>
      <c r="C20" s="47">
        <v>13</v>
      </c>
      <c r="D20" s="19">
        <f t="shared" si="5"/>
        <v>4.296455424274973E-3</v>
      </c>
      <c r="E20" s="48">
        <v>21</v>
      </c>
      <c r="F20" s="48">
        <v>31</v>
      </c>
      <c r="G20" s="19">
        <f t="shared" si="6"/>
        <v>1.3035381750465549E-2</v>
      </c>
      <c r="H20" s="17">
        <f t="shared" si="3"/>
        <v>-13</v>
      </c>
      <c r="I20" s="22">
        <f t="shared" si="4"/>
        <v>33.61547262794322</v>
      </c>
    </row>
    <row r="21" spans="1:9" s="5" customFormat="1" x14ac:dyDescent="0.3">
      <c r="A21" s="32" t="str">
        <f>Total!A21</f>
        <v>Born in remainder of Europe</v>
      </c>
      <c r="B21" s="46">
        <v>34</v>
      </c>
      <c r="C21" s="47">
        <v>52</v>
      </c>
      <c r="D21" s="19">
        <f t="shared" si="5"/>
        <v>1.8259935553168637E-2</v>
      </c>
      <c r="E21" s="48">
        <v>0</v>
      </c>
      <c r="F21" s="48">
        <v>0</v>
      </c>
      <c r="G21" s="19">
        <f t="shared" si="6"/>
        <v>0</v>
      </c>
      <c r="H21" s="17">
        <f t="shared" ref="H21:H32" si="7">B21-E21</f>
        <v>34</v>
      </c>
      <c r="I21" s="22">
        <f t="shared" ref="I21:I32" si="8">((SQRT((C21/1.645)^2+(F21/1.645)^2)))*1.645</f>
        <v>52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15</v>
      </c>
      <c r="C23" s="47">
        <v>24</v>
      </c>
      <c r="D23" s="19">
        <f t="shared" si="5"/>
        <v>8.0558539205155752E-3</v>
      </c>
      <c r="E23" s="48">
        <v>0</v>
      </c>
      <c r="F23" s="48">
        <v>0</v>
      </c>
      <c r="G23" s="19">
        <f t="shared" si="6"/>
        <v>0</v>
      </c>
      <c r="H23" s="17">
        <f t="shared" si="7"/>
        <v>15</v>
      </c>
      <c r="I23" s="22">
        <f t="shared" si="8"/>
        <v>24</v>
      </c>
    </row>
    <row r="24" spans="1:9" s="5" customFormat="1" x14ac:dyDescent="0.3">
      <c r="A24" s="32" t="str">
        <f>Total!A24</f>
        <v>Born in the Philippines</v>
      </c>
      <c r="B24" s="46">
        <v>2</v>
      </c>
      <c r="C24" s="47">
        <v>4</v>
      </c>
      <c r="D24" s="19">
        <f t="shared" si="5"/>
        <v>1.0741138560687433E-3</v>
      </c>
      <c r="E24" s="48">
        <v>0</v>
      </c>
      <c r="F24" s="48">
        <v>0</v>
      </c>
      <c r="G24" s="19">
        <f t="shared" si="6"/>
        <v>0</v>
      </c>
      <c r="H24" s="17">
        <f t="shared" si="7"/>
        <v>2</v>
      </c>
      <c r="I24" s="22">
        <f t="shared" si="8"/>
        <v>4</v>
      </c>
    </row>
    <row r="25" spans="1:9" s="5" customFormat="1" x14ac:dyDescent="0.3">
      <c r="A25" s="32" t="str">
        <f>Total!A25</f>
        <v>Born in remainder of Asia</v>
      </c>
      <c r="B25" s="46">
        <v>9</v>
      </c>
      <c r="C25" s="47">
        <v>12</v>
      </c>
      <c r="D25" s="19">
        <f t="shared" si="5"/>
        <v>4.8335123523093448E-3</v>
      </c>
      <c r="E25" s="48">
        <v>0</v>
      </c>
      <c r="F25" s="48">
        <v>0</v>
      </c>
      <c r="G25" s="19">
        <f t="shared" si="6"/>
        <v>0</v>
      </c>
      <c r="H25" s="17">
        <f t="shared" si="7"/>
        <v>9</v>
      </c>
      <c r="I25" s="22">
        <f t="shared" si="8"/>
        <v>12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12</v>
      </c>
      <c r="F27" s="48">
        <v>19</v>
      </c>
      <c r="G27" s="19">
        <f t="shared" si="6"/>
        <v>7.4487895716945996E-3</v>
      </c>
      <c r="H27" s="17">
        <f t="shared" si="7"/>
        <v>-12</v>
      </c>
      <c r="I27" s="22">
        <f t="shared" si="8"/>
        <v>19</v>
      </c>
    </row>
    <row r="28" spans="1:9" s="5" customFormat="1" x14ac:dyDescent="0.3">
      <c r="A28" s="32" t="str">
        <f>Total!A28</f>
        <v>Born in remainder of Central America</v>
      </c>
      <c r="B28" s="46">
        <v>10</v>
      </c>
      <c r="C28" s="47">
        <v>19</v>
      </c>
      <c r="D28" s="19">
        <f t="shared" si="5"/>
        <v>5.3705692803437165E-3</v>
      </c>
      <c r="E28" s="48">
        <v>0</v>
      </c>
      <c r="F28" s="48">
        <v>0</v>
      </c>
      <c r="G28" s="19">
        <f t="shared" si="6"/>
        <v>0</v>
      </c>
      <c r="H28" s="17">
        <f t="shared" si="7"/>
        <v>10</v>
      </c>
      <c r="I28" s="22">
        <f t="shared" si="8"/>
        <v>19</v>
      </c>
    </row>
    <row r="29" spans="1:9" s="5" customFormat="1" x14ac:dyDescent="0.3">
      <c r="A29" s="32" t="str">
        <f>Total!A29</f>
        <v>Born in the Caribbean</v>
      </c>
      <c r="B29" s="46">
        <v>28</v>
      </c>
      <c r="C29" s="47">
        <v>47</v>
      </c>
      <c r="D29" s="19">
        <f t="shared" si="5"/>
        <v>1.5037593984962405E-2</v>
      </c>
      <c r="E29" s="48">
        <v>0</v>
      </c>
      <c r="F29" s="48">
        <v>0</v>
      </c>
      <c r="G29" s="19">
        <f t="shared" si="6"/>
        <v>0</v>
      </c>
      <c r="H29" s="17">
        <f t="shared" si="7"/>
        <v>28</v>
      </c>
      <c r="I29" s="22">
        <f t="shared" si="8"/>
        <v>47</v>
      </c>
    </row>
    <row r="30" spans="1:9" s="5" customFormat="1" x14ac:dyDescent="0.3">
      <c r="A30" s="42" t="str">
        <f>Total!A30</f>
        <v>Born in South America</v>
      </c>
      <c r="B30" s="46">
        <v>1</v>
      </c>
      <c r="C30" s="47">
        <v>5</v>
      </c>
      <c r="D30" s="19">
        <f t="shared" si="5"/>
        <v>5.3705692803437163E-4</v>
      </c>
      <c r="E30" s="48">
        <v>0</v>
      </c>
      <c r="F30" s="48">
        <v>0</v>
      </c>
      <c r="G30" s="19">
        <f t="shared" si="6"/>
        <v>0</v>
      </c>
      <c r="H30" s="17">
        <f t="shared" si="7"/>
        <v>1</v>
      </c>
      <c r="I30" s="22">
        <f t="shared" si="8"/>
        <v>5</v>
      </c>
    </row>
    <row r="31" spans="1:9" s="5" customFormat="1" x14ac:dyDescent="0.3">
      <c r="A31" s="40" t="str">
        <f>Total!A31</f>
        <v>Born in Africa</v>
      </c>
      <c r="B31" s="46">
        <v>0</v>
      </c>
      <c r="C31" s="47">
        <v>0</v>
      </c>
      <c r="D31" s="19">
        <f t="shared" si="5"/>
        <v>0</v>
      </c>
      <c r="E31" s="48">
        <v>0</v>
      </c>
      <c r="F31" s="48">
        <v>0</v>
      </c>
      <c r="G31" s="19">
        <f t="shared" si="6"/>
        <v>0</v>
      </c>
      <c r="H31" s="17">
        <f t="shared" si="7"/>
        <v>0</v>
      </c>
      <c r="I31" s="22">
        <f t="shared" si="8"/>
        <v>0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1862</v>
      </c>
      <c r="C35" s="18">
        <v>562</v>
      </c>
      <c r="D35" s="19">
        <f>B35/B$35</f>
        <v>1</v>
      </c>
      <c r="E35" s="17">
        <v>1611</v>
      </c>
      <c r="F35" s="18">
        <v>377</v>
      </c>
      <c r="G35" s="19">
        <f>E35/E$35</f>
        <v>1</v>
      </c>
      <c r="H35" s="17">
        <f t="shared" ref="H35:H39" si="9">B35-E35</f>
        <v>251</v>
      </c>
      <c r="I35" s="22">
        <f t="shared" ref="I35:I39" si="10">((SQRT((C35/1.645)^2+(F35/1.645)^2)))*1.645</f>
        <v>676.73702425683791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1755</v>
      </c>
      <c r="C36" s="18">
        <v>556</v>
      </c>
      <c r="D36" s="19">
        <f t="shared" ref="D36:D39" si="11">B36/B$35</f>
        <v>0.94253490870032219</v>
      </c>
      <c r="E36" s="17">
        <v>1578</v>
      </c>
      <c r="F36" s="18">
        <v>376</v>
      </c>
      <c r="G36" s="19">
        <f t="shared" ref="G36:G39" si="12">E36/E$35</f>
        <v>0.97951582867783982</v>
      </c>
      <c r="H36" s="17">
        <f t="shared" si="9"/>
        <v>177</v>
      </c>
      <c r="I36" s="22">
        <f t="shared" si="10"/>
        <v>671.20190702947207</v>
      </c>
    </row>
    <row r="37" spans="1:9" ht="28.8" x14ac:dyDescent="0.3">
      <c r="A37" s="32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11"/>
        <v>0</v>
      </c>
      <c r="E37" s="17">
        <v>0</v>
      </c>
      <c r="F37" s="18">
        <v>0</v>
      </c>
      <c r="G37" s="19">
        <f t="shared" si="12"/>
        <v>0</v>
      </c>
      <c r="H37" s="17">
        <f t="shared" si="9"/>
        <v>0</v>
      </c>
      <c r="I37" s="22">
        <f t="shared" si="10"/>
        <v>0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32</v>
      </c>
      <c r="C38" s="18">
        <v>48</v>
      </c>
      <c r="D38" s="19">
        <f t="shared" si="11"/>
        <v>1.7185821697099892E-2</v>
      </c>
      <c r="E38" s="17">
        <v>0</v>
      </c>
      <c r="F38" s="18">
        <v>0</v>
      </c>
      <c r="G38" s="19">
        <f t="shared" si="12"/>
        <v>0</v>
      </c>
      <c r="H38" s="17">
        <f t="shared" si="9"/>
        <v>32</v>
      </c>
      <c r="I38" s="22">
        <f t="shared" si="10"/>
        <v>48</v>
      </c>
    </row>
    <row r="39" spans="1:9" ht="28.8" x14ac:dyDescent="0.3">
      <c r="A39" s="44" t="str">
        <f>Total!A39</f>
        <v>Entered the United States (or Puerto Rico) 16 years ago or more</v>
      </c>
      <c r="B39" s="25">
        <v>75</v>
      </c>
      <c r="C39" s="26">
        <v>62</v>
      </c>
      <c r="D39" s="27">
        <f t="shared" si="11"/>
        <v>4.0279269602577876E-2</v>
      </c>
      <c r="E39" s="25">
        <v>33</v>
      </c>
      <c r="F39" s="26">
        <v>36.359319999999997</v>
      </c>
      <c r="G39" s="27">
        <f t="shared" si="12"/>
        <v>2.0484171322160148E-2</v>
      </c>
      <c r="H39" s="25">
        <f t="shared" si="9"/>
        <v>42</v>
      </c>
      <c r="I39" s="28">
        <f t="shared" si="10"/>
        <v>71.874892353744784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Cecil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2797</v>
      </c>
      <c r="C8" s="48">
        <v>614</v>
      </c>
      <c r="D8" s="19">
        <f t="shared" ref="D8" si="0">B8/B$8</f>
        <v>1</v>
      </c>
      <c r="E8" s="48">
        <v>1679</v>
      </c>
      <c r="F8" s="48">
        <v>352</v>
      </c>
      <c r="G8" s="19">
        <f t="shared" ref="G8" si="1">E8/E$8</f>
        <v>1</v>
      </c>
      <c r="H8" s="38">
        <f t="shared" ref="H8:H11" si="2">B8-E8</f>
        <v>1118</v>
      </c>
      <c r="I8" s="39">
        <f t="shared" ref="I8:I11" si="3">((SQRT((C8/1.645)^2+(F8/1.645)^2)))*1.645</f>
        <v>707.74289116881982</v>
      </c>
    </row>
    <row r="9" spans="1:9" x14ac:dyDescent="0.3">
      <c r="A9" s="32" t="str">
        <f>Total!A9</f>
        <v>Speak only English</v>
      </c>
      <c r="B9" s="48">
        <v>2467</v>
      </c>
      <c r="C9" s="48">
        <v>597</v>
      </c>
      <c r="D9" s="19">
        <f>B9/B$8</f>
        <v>0.88201644619234898</v>
      </c>
      <c r="E9" s="48">
        <v>1567</v>
      </c>
      <c r="F9" s="48">
        <v>343</v>
      </c>
      <c r="G9" s="19">
        <f>E9/E$8</f>
        <v>0.9332936271590232</v>
      </c>
      <c r="H9" s="38">
        <f t="shared" si="2"/>
        <v>900</v>
      </c>
      <c r="I9" s="39">
        <f t="shared" si="3"/>
        <v>688.51869981867594</v>
      </c>
    </row>
    <row r="10" spans="1:9" ht="28.8" x14ac:dyDescent="0.3">
      <c r="A10" s="32" t="str">
        <f>Total!A10</f>
        <v>Speak a language other than English, speak English "very well"</v>
      </c>
      <c r="B10" s="48">
        <v>281</v>
      </c>
      <c r="C10" s="48">
        <v>141</v>
      </c>
      <c r="D10" s="19">
        <f>B10/B$8</f>
        <v>0.10046478369681802</v>
      </c>
      <c r="E10" s="48">
        <v>106</v>
      </c>
      <c r="F10" s="48">
        <v>76</v>
      </c>
      <c r="G10" s="19">
        <f>E10/E$8</f>
        <v>6.3132817153067303E-2</v>
      </c>
      <c r="H10" s="38">
        <f t="shared" si="2"/>
        <v>175</v>
      </c>
      <c r="I10" s="39">
        <f t="shared" si="3"/>
        <v>160.17802595861892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49</v>
      </c>
      <c r="C11" s="48">
        <v>39</v>
      </c>
      <c r="D11" s="19">
        <f>B11/B$8</f>
        <v>1.7518770110833037E-2</v>
      </c>
      <c r="E11" s="48">
        <v>6</v>
      </c>
      <c r="F11" s="48">
        <v>13</v>
      </c>
      <c r="G11" s="19">
        <f>E11/E$8</f>
        <v>3.5735556879094698E-3</v>
      </c>
      <c r="H11" s="38">
        <f t="shared" si="2"/>
        <v>43</v>
      </c>
      <c r="I11" s="39">
        <f t="shared" si="3"/>
        <v>41.109609582188931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2930</v>
      </c>
      <c r="C14" s="48">
        <v>530</v>
      </c>
      <c r="D14" s="19">
        <f>B14/B$14</f>
        <v>1</v>
      </c>
      <c r="E14" s="48">
        <v>1778</v>
      </c>
      <c r="F14" s="48">
        <v>333</v>
      </c>
      <c r="G14" s="19">
        <f>E14/E$14</f>
        <v>1</v>
      </c>
      <c r="H14" s="17">
        <f t="shared" ref="H14:H32" si="4">B14-E14</f>
        <v>1152</v>
      </c>
      <c r="I14" s="22">
        <f t="shared" ref="I14:I32" si="5">((SQRT((C14/1.645)^2+(F14/1.645)^2)))*1.645</f>
        <v>625.93050732489473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552</v>
      </c>
      <c r="C16" s="48">
        <v>190</v>
      </c>
      <c r="D16" s="19">
        <f t="shared" ref="D16:D32" si="6">B16/B$14</f>
        <v>0.18839590443686008</v>
      </c>
      <c r="E16" s="48">
        <v>656</v>
      </c>
      <c r="F16" s="48">
        <v>224</v>
      </c>
      <c r="G16" s="19">
        <f t="shared" ref="G16:G32" si="7">E16/E$14</f>
        <v>0.36895388076490437</v>
      </c>
      <c r="H16" s="17">
        <f t="shared" si="4"/>
        <v>-104</v>
      </c>
      <c r="I16" s="22">
        <f t="shared" si="5"/>
        <v>293.72776511593179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1211</v>
      </c>
      <c r="C17" s="48">
        <v>341</v>
      </c>
      <c r="D17" s="19">
        <f t="shared" si="6"/>
        <v>0.41331058020477818</v>
      </c>
      <c r="E17" s="48">
        <v>560</v>
      </c>
      <c r="F17" s="48">
        <v>175</v>
      </c>
      <c r="G17" s="19">
        <f t="shared" si="7"/>
        <v>0.31496062992125984</v>
      </c>
      <c r="H17" s="17">
        <f t="shared" si="4"/>
        <v>651</v>
      </c>
      <c r="I17" s="22">
        <f t="shared" si="5"/>
        <v>383.2831851255674</v>
      </c>
    </row>
    <row r="18" spans="1:9" ht="28.8" x14ac:dyDescent="0.3">
      <c r="A18" s="32" t="str">
        <f>Total!A18</f>
        <v>Different state than current residence or residence 1 year ago</v>
      </c>
      <c r="B18" s="48">
        <v>1005</v>
      </c>
      <c r="C18" s="48">
        <v>349</v>
      </c>
      <c r="D18" s="19">
        <f t="shared" si="6"/>
        <v>0.34300341296928327</v>
      </c>
      <c r="E18" s="48">
        <v>523</v>
      </c>
      <c r="F18" s="48">
        <v>169</v>
      </c>
      <c r="G18" s="19">
        <f t="shared" si="7"/>
        <v>0.29415073115860518</v>
      </c>
      <c r="H18" s="17">
        <f t="shared" si="4"/>
        <v>482</v>
      </c>
      <c r="I18" s="22">
        <f t="shared" si="5"/>
        <v>387.76539298911138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6</v>
      </c>
      <c r="C20" s="48">
        <v>9</v>
      </c>
      <c r="D20" s="19">
        <f t="shared" si="6"/>
        <v>2.0477815699658703E-3</v>
      </c>
      <c r="E20" s="48">
        <v>0</v>
      </c>
      <c r="F20" s="48">
        <v>0</v>
      </c>
      <c r="G20" s="19">
        <f t="shared" si="7"/>
        <v>0</v>
      </c>
      <c r="H20" s="17">
        <f t="shared" si="4"/>
        <v>6</v>
      </c>
      <c r="I20" s="22">
        <f t="shared" si="5"/>
        <v>9</v>
      </c>
    </row>
    <row r="21" spans="1:9" x14ac:dyDescent="0.3">
      <c r="A21" s="32" t="str">
        <f>Total!A21</f>
        <v>Born in remainder of Europe</v>
      </c>
      <c r="B21" s="48">
        <v>21</v>
      </c>
      <c r="C21" s="48">
        <v>21</v>
      </c>
      <c r="D21" s="19">
        <f t="shared" si="6"/>
        <v>7.1672354948805464E-3</v>
      </c>
      <c r="E21" s="48">
        <v>0</v>
      </c>
      <c r="F21" s="48">
        <v>0</v>
      </c>
      <c r="G21" s="19">
        <f t="shared" si="7"/>
        <v>0</v>
      </c>
      <c r="H21" s="17">
        <f t="shared" si="4"/>
        <v>21</v>
      </c>
      <c r="I21" s="22">
        <f t="shared" si="5"/>
        <v>21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114</v>
      </c>
      <c r="C22" s="48">
        <v>77</v>
      </c>
      <c r="D22" s="19">
        <f t="shared" si="6"/>
        <v>3.8907849829351533E-2</v>
      </c>
      <c r="E22" s="48">
        <v>6</v>
      </c>
      <c r="F22" s="48">
        <v>13</v>
      </c>
      <c r="G22" s="19">
        <f t="shared" si="7"/>
        <v>3.3745781777277839E-3</v>
      </c>
      <c r="H22" s="17">
        <f t="shared" si="4"/>
        <v>108</v>
      </c>
      <c r="I22" s="22">
        <f t="shared" si="5"/>
        <v>78.089692021418557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10</v>
      </c>
      <c r="C25" s="48">
        <v>15</v>
      </c>
      <c r="D25" s="19">
        <f t="shared" si="6"/>
        <v>3.4129692832764505E-3</v>
      </c>
      <c r="E25" s="48">
        <v>0</v>
      </c>
      <c r="F25" s="48">
        <v>0</v>
      </c>
      <c r="G25" s="19">
        <f t="shared" si="7"/>
        <v>0</v>
      </c>
      <c r="H25" s="17">
        <f t="shared" si="4"/>
        <v>10</v>
      </c>
      <c r="I25" s="22">
        <f t="shared" si="5"/>
        <v>15.000000000000002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6</v>
      </c>
      <c r="C27" s="48">
        <v>13</v>
      </c>
      <c r="D27" s="19">
        <f t="shared" si="6"/>
        <v>2.0477815699658703E-3</v>
      </c>
      <c r="E27" s="48">
        <v>0</v>
      </c>
      <c r="F27" s="48">
        <v>0</v>
      </c>
      <c r="G27" s="19">
        <f t="shared" si="7"/>
        <v>0</v>
      </c>
      <c r="H27" s="17">
        <f t="shared" si="4"/>
        <v>6</v>
      </c>
      <c r="I27" s="22">
        <f t="shared" si="5"/>
        <v>13</v>
      </c>
    </row>
    <row r="28" spans="1:9" x14ac:dyDescent="0.3">
      <c r="A28" s="32" t="str">
        <f>Total!A28</f>
        <v>Born in remainder of Central America</v>
      </c>
      <c r="B28" s="48">
        <v>5</v>
      </c>
      <c r="C28" s="48">
        <v>8</v>
      </c>
      <c r="D28" s="19">
        <f t="shared" si="6"/>
        <v>1.7064846416382253E-3</v>
      </c>
      <c r="E28" s="48">
        <v>0</v>
      </c>
      <c r="F28" s="48">
        <v>0</v>
      </c>
      <c r="G28" s="19">
        <f t="shared" si="7"/>
        <v>0</v>
      </c>
      <c r="H28" s="17">
        <f t="shared" si="4"/>
        <v>5</v>
      </c>
      <c r="I28" s="22">
        <f t="shared" si="5"/>
        <v>8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8</v>
      </c>
      <c r="F30" s="48">
        <v>14</v>
      </c>
      <c r="G30" s="19">
        <f t="shared" si="7"/>
        <v>4.4994375703037125E-3</v>
      </c>
      <c r="H30" s="17">
        <f t="shared" si="4"/>
        <v>-8</v>
      </c>
      <c r="I30" s="22">
        <f t="shared" si="5"/>
        <v>14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25</v>
      </c>
      <c r="F31" s="48">
        <v>39</v>
      </c>
      <c r="G31" s="19">
        <f t="shared" si="7"/>
        <v>1.40607424071991E-2</v>
      </c>
      <c r="H31" s="17">
        <f t="shared" si="4"/>
        <v>-25</v>
      </c>
      <c r="I31" s="22">
        <f t="shared" si="5"/>
        <v>39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2930</v>
      </c>
      <c r="C35" s="18">
        <v>640</v>
      </c>
      <c r="D35" s="19">
        <f>B35/B$35</f>
        <v>1</v>
      </c>
      <c r="E35" s="17">
        <v>1778</v>
      </c>
      <c r="F35" s="18">
        <v>370</v>
      </c>
      <c r="G35" s="19">
        <f>E35/E$35</f>
        <v>1</v>
      </c>
      <c r="H35" s="17">
        <f>B35-E35</f>
        <v>1152</v>
      </c>
      <c r="I35" s="22">
        <f t="shared" ref="I35:I39" si="8">((SQRT((C35/1.645)^2+(F35/1.645)^2)))*1.645</f>
        <v>739.25638313104878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2744</v>
      </c>
      <c r="C36" s="18">
        <v>633</v>
      </c>
      <c r="D36" s="19">
        <f t="shared" ref="D36:D39" si="9">B36/B$35</f>
        <v>0.93651877133105799</v>
      </c>
      <c r="E36" s="17">
        <v>1739</v>
      </c>
      <c r="F36" s="18">
        <v>367</v>
      </c>
      <c r="G36" s="19">
        <f t="shared" ref="G36:G39" si="10">E36/E$35</f>
        <v>0.9780652418447694</v>
      </c>
      <c r="H36" s="17">
        <f t="shared" ref="H36:H39" si="11">B36-E36</f>
        <v>1005</v>
      </c>
      <c r="I36" s="22">
        <f t="shared" si="8"/>
        <v>731.69529177110326</v>
      </c>
    </row>
    <row r="37" spans="1:9" ht="28.8" x14ac:dyDescent="0.3">
      <c r="A37" s="20" t="str">
        <f>Total!A37</f>
        <v>Entered the United States (or Puerto Rico) 5 years ago or less</v>
      </c>
      <c r="B37" s="17">
        <v>109</v>
      </c>
      <c r="C37" s="18">
        <v>77</v>
      </c>
      <c r="D37" s="19">
        <f t="shared" si="9"/>
        <v>3.720136518771331E-2</v>
      </c>
      <c r="E37" s="17">
        <v>6</v>
      </c>
      <c r="F37" s="18">
        <v>13</v>
      </c>
      <c r="G37" s="19">
        <f t="shared" si="10"/>
        <v>3.3745781777277839E-3</v>
      </c>
      <c r="H37" s="17">
        <f t="shared" si="11"/>
        <v>103</v>
      </c>
      <c r="I37" s="22">
        <f t="shared" si="8"/>
        <v>78.089692021418557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</v>
      </c>
      <c r="C38" s="18">
        <v>4</v>
      </c>
      <c r="D38" s="19">
        <f t="shared" si="9"/>
        <v>6.8259385665529011E-4</v>
      </c>
      <c r="E38" s="17">
        <v>25</v>
      </c>
      <c r="F38" s="18">
        <v>39</v>
      </c>
      <c r="G38" s="19">
        <f t="shared" si="10"/>
        <v>1.40607424071991E-2</v>
      </c>
      <c r="H38" s="17">
        <f t="shared" si="11"/>
        <v>-23</v>
      </c>
      <c r="I38" s="22">
        <f t="shared" si="8"/>
        <v>39.204591567825318</v>
      </c>
    </row>
    <row r="39" spans="1:9" ht="28.8" x14ac:dyDescent="0.3">
      <c r="A39" s="24" t="str">
        <f>Total!A39</f>
        <v>Entered the United States (or Puerto Rico) 16 years ago or more</v>
      </c>
      <c r="B39" s="25">
        <v>75</v>
      </c>
      <c r="C39" s="26">
        <v>53</v>
      </c>
      <c r="D39" s="27">
        <f t="shared" si="9"/>
        <v>2.5597269624573378E-2</v>
      </c>
      <c r="E39" s="25">
        <v>8</v>
      </c>
      <c r="F39" s="26">
        <v>14</v>
      </c>
      <c r="G39" s="27">
        <f t="shared" si="10"/>
        <v>4.4994375703037125E-3</v>
      </c>
      <c r="H39" s="25">
        <f t="shared" si="11"/>
        <v>67</v>
      </c>
      <c r="I39" s="28">
        <f t="shared" si="8"/>
        <v>54.81788029466297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2.886718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Cecil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118</v>
      </c>
      <c r="C8" s="48">
        <v>76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118</v>
      </c>
      <c r="I8" s="39">
        <f t="shared" ref="I8:I9" si="1">((SQRT((C8/1.645)^2+(F8/1.645)^2)))*1.645</f>
        <v>76</v>
      </c>
    </row>
    <row r="9" spans="1:9" x14ac:dyDescent="0.3">
      <c r="A9" s="32" t="str">
        <f>Total!A9</f>
        <v>Speak only English</v>
      </c>
      <c r="B9" s="48">
        <v>108</v>
      </c>
      <c r="C9" s="48">
        <v>74</v>
      </c>
      <c r="D9" s="16">
        <f>B9/B$8</f>
        <v>0.9152542372881356</v>
      </c>
      <c r="E9" s="17">
        <v>0</v>
      </c>
      <c r="F9" s="18">
        <v>0</v>
      </c>
      <c r="G9" s="19">
        <v>0</v>
      </c>
      <c r="H9" s="38">
        <f t="shared" si="0"/>
        <v>108</v>
      </c>
      <c r="I9" s="39">
        <f t="shared" si="1"/>
        <v>74</v>
      </c>
    </row>
    <row r="10" spans="1:9" ht="28.8" x14ac:dyDescent="0.3">
      <c r="A10" s="32" t="str">
        <f>Total!A10</f>
        <v>Speak a language other than English, speak English "very well"</v>
      </c>
      <c r="B10" s="48">
        <v>10</v>
      </c>
      <c r="C10" s="48">
        <v>15</v>
      </c>
      <c r="D10" s="16">
        <f>B10/B$8</f>
        <v>8.4745762711864403E-2</v>
      </c>
      <c r="E10" s="17">
        <v>0</v>
      </c>
      <c r="F10" s="18">
        <v>0</v>
      </c>
      <c r="G10" s="19">
        <v>0</v>
      </c>
      <c r="H10" s="38">
        <f t="shared" si="0"/>
        <v>10</v>
      </c>
      <c r="I10" s="39">
        <f>((SQRT((C10/1.645)^2+(F10/1.645)^2)))*1.645</f>
        <v>15.000000000000002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0</v>
      </c>
      <c r="C11" s="48">
        <v>0</v>
      </c>
      <c r="D11" s="16">
        <f>B11/B$8</f>
        <v>0</v>
      </c>
      <c r="E11" s="17">
        <v>0</v>
      </c>
      <c r="F11" s="18">
        <v>0</v>
      </c>
      <c r="G11" s="19">
        <v>0</v>
      </c>
      <c r="H11" s="38">
        <f t="shared" si="0"/>
        <v>0</v>
      </c>
      <c r="I11" s="39">
        <f>((SQRT((C11/1.645)^2+(F11/1.645)^2)))*1.645</f>
        <v>0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118</v>
      </c>
      <c r="C14" s="48">
        <v>78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118</v>
      </c>
      <c r="I14" s="22">
        <f t="shared" ref="I14:I32" si="3">((SQRT((C14/1.645)^2+(F14/1.645)^2)))*1.645</f>
        <v>78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52</v>
      </c>
      <c r="C16" s="48">
        <v>60</v>
      </c>
      <c r="D16" s="19">
        <f t="shared" ref="D16:D32" si="4">B16/B$14</f>
        <v>0.44067796610169491</v>
      </c>
      <c r="E16" s="48">
        <v>0</v>
      </c>
      <c r="F16" s="48">
        <v>0</v>
      </c>
      <c r="G16" s="19">
        <v>0</v>
      </c>
      <c r="H16" s="17">
        <f t="shared" si="2"/>
        <v>52</v>
      </c>
      <c r="I16" s="22">
        <f t="shared" si="3"/>
        <v>60.000000000000007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56</v>
      </c>
      <c r="C18" s="48">
        <v>47</v>
      </c>
      <c r="D18" s="19">
        <f t="shared" si="4"/>
        <v>0.47457627118644069</v>
      </c>
      <c r="E18" s="48">
        <v>0</v>
      </c>
      <c r="F18" s="48">
        <v>0</v>
      </c>
      <c r="G18" s="19">
        <v>0</v>
      </c>
      <c r="H18" s="17">
        <f t="shared" si="2"/>
        <v>56</v>
      </c>
      <c r="I18" s="22">
        <f t="shared" si="3"/>
        <v>47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9</v>
      </c>
      <c r="C20" s="48">
        <v>15</v>
      </c>
      <c r="D20" s="19">
        <f t="shared" si="4"/>
        <v>7.6271186440677971E-2</v>
      </c>
      <c r="E20" s="48">
        <v>0</v>
      </c>
      <c r="F20" s="48">
        <v>0</v>
      </c>
      <c r="G20" s="19">
        <v>0</v>
      </c>
      <c r="H20" s="17">
        <f t="shared" si="2"/>
        <v>9</v>
      </c>
      <c r="I20" s="22">
        <f t="shared" si="3"/>
        <v>15.000000000000002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4"/>
        <v>0</v>
      </c>
      <c r="E21" s="48">
        <v>0</v>
      </c>
      <c r="F21" s="48">
        <v>0</v>
      </c>
      <c r="G21" s="19">
        <v>0</v>
      </c>
      <c r="H21" s="17">
        <f t="shared" si="2"/>
        <v>0</v>
      </c>
      <c r="I21" s="22">
        <f t="shared" si="3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</v>
      </c>
      <c r="C22" s="48">
        <v>3</v>
      </c>
      <c r="D22" s="19">
        <f t="shared" si="4"/>
        <v>8.4745762711864406E-3</v>
      </c>
      <c r="E22" s="48">
        <v>0</v>
      </c>
      <c r="F22" s="48">
        <v>0</v>
      </c>
      <c r="G22" s="19">
        <v>0</v>
      </c>
      <c r="H22" s="17">
        <f t="shared" si="2"/>
        <v>1</v>
      </c>
      <c r="I22" s="22">
        <f t="shared" si="3"/>
        <v>3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118</v>
      </c>
      <c r="C35" s="18">
        <v>76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118</v>
      </c>
      <c r="I35" s="22">
        <f t="shared" ref="I35:I39" si="6">((SQRT((C35/1.645)^2+(F35/1.645)^2)))*1.645</f>
        <v>76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108</v>
      </c>
      <c r="C36" s="18">
        <v>74</v>
      </c>
      <c r="D36" s="19">
        <f t="shared" ref="D36:D39" si="7">B36/B$35</f>
        <v>0.9152542372881356</v>
      </c>
      <c r="E36" s="17">
        <v>0</v>
      </c>
      <c r="F36" s="18">
        <v>0</v>
      </c>
      <c r="G36" s="19">
        <v>0</v>
      </c>
      <c r="H36" s="17">
        <f t="shared" si="5"/>
        <v>108</v>
      </c>
      <c r="I36" s="22">
        <f t="shared" si="6"/>
        <v>74</v>
      </c>
    </row>
    <row r="37" spans="1:9" ht="28.8" x14ac:dyDescent="0.3">
      <c r="A37" s="20" t="str">
        <f>Total!A37</f>
        <v>Entered the United States (or Puerto Rico) 5 years ago or less</v>
      </c>
      <c r="B37" s="17">
        <v>10</v>
      </c>
      <c r="C37" s="18">
        <v>15</v>
      </c>
      <c r="D37" s="19">
        <f t="shared" si="7"/>
        <v>8.4745762711864403E-2</v>
      </c>
      <c r="E37" s="17">
        <v>0</v>
      </c>
      <c r="F37" s="18">
        <v>0</v>
      </c>
      <c r="G37" s="19">
        <v>0</v>
      </c>
      <c r="H37" s="17">
        <f t="shared" si="5"/>
        <v>10</v>
      </c>
      <c r="I37" s="22">
        <f t="shared" si="6"/>
        <v>15.000000000000002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3E9C6B-20D3-40D0-942A-57E43FF35DB2}"/>
</file>

<file path=customXml/itemProps2.xml><?xml version="1.0" encoding="utf-8"?>
<ds:datastoreItem xmlns:ds="http://schemas.openxmlformats.org/officeDocument/2006/customXml" ds:itemID="{FDEDD23D-FA2E-43AC-80F0-BCD66FB651E4}"/>
</file>

<file path=customXml/itemProps3.xml><?xml version="1.0" encoding="utf-8"?>
<ds:datastoreItem xmlns:ds="http://schemas.openxmlformats.org/officeDocument/2006/customXml" ds:itemID="{F9388157-6313-4353-A9A4-9D9810199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