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0" i="1" l="1"/>
  <c r="H28" i="1"/>
  <c r="H26" i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I10" i="7"/>
  <c r="H10" i="7"/>
  <c r="I9" i="7"/>
  <c r="H9" i="7"/>
  <c r="I8" i="7"/>
  <c r="H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H38" i="7"/>
  <c r="H37" i="7"/>
  <c r="H36" i="7"/>
  <c r="H35" i="7"/>
  <c r="I39" i="7"/>
  <c r="I38" i="7"/>
  <c r="I37" i="7"/>
  <c r="I36" i="7"/>
  <c r="I35" i="7"/>
  <c r="I39" i="6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9" i="1" l="1"/>
  <c r="I36" i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<sst xmlns="http://schemas.openxmlformats.org/spreadsheetml/2006/main" count="119" uniqueCount="49">
  <si>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</si>
  <si>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</si>
  <si>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</si>
  <si>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</si>
  <si>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</si>
  <si>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</si>
  <si>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</si>
  <si>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</si>
  <si>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</si>
  <si>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</si>
  <si>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</si>
  <si>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</si>
  <si>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</si>
  <si>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</si>
  <si>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</si>
  <si>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</si>
  <si>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</si>
  <si>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</si>
  <si>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</si>
  <si>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</si>
  <si>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</si>
  <si>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</si>
  <si>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</si>
  <si>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</si>
  <si>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</si>
  <si>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</si>
  <si>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</si>
  <si>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</si>
  <si>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</si>
  <si>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</si>
  <si>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</si>
  <si>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</si>
  <si>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</si>
  <si>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</si>
  <si>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</si>
  <si>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</si>
  <si>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</si>
  <si>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</si>
  <si>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</si>
  <si>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</si>
  <si>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</si>
  <si>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</si>
  <si>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</si>
  <si>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</si>
  <si>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Garrett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</si>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</sst>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3.109375" customWidth="1"/>
  </cols>
  <sheetData>
    <row r="1" spans="1:11" ht="14.4" customHeight="1" x14ac:dyDescent="0.3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</row>
    <row r="3" spans="1:11" ht="15.6" x14ac:dyDescent="0.3">
      <c r="A3" s="2" t="s">
        <v>44</v>
      </c>
      <c r="B3" s="54" t="s">
        <v>45</v>
      </c>
      <c r="C3" s="54"/>
      <c r="D3" s="54"/>
      <c r="E3" s="54"/>
      <c r="F3" s="54"/>
      <c r="G3" s="54"/>
      <c r="H3" s="54"/>
      <c r="I3" s="54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1" t="s">
        <v>0</v>
      </c>
      <c r="C5" s="52"/>
      <c r="D5" s="53"/>
      <c r="E5" s="51" t="s">
        <v>6</v>
      </c>
      <c r="F5" s="52"/>
      <c r="G5" s="53"/>
      <c r="H5" s="51" t="s">
        <v>1</v>
      </c>
      <c r="I5" s="53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0" t="s">
        <v>17</v>
      </c>
      <c r="B8" s="16">
        <f>Intra!B8+Inter!B8+Foreign!B8</f>
        <v>1090</v>
      </c>
      <c r="C8" s="17">
        <f>((SQRT((Intra!C8/1.645)^2+(Inter!C8/1.645)^2+(Foreign!C8/1.645)^2))*1.645)</f>
        <v>264.88676826145922</v>
      </c>
      <c r="D8" s="18">
        <f t="shared" ref="D8:D11" si="0">B8/B$8</f>
        <v>1</v>
      </c>
      <c r="E8" s="16">
        <f>Intra!E8+Inter!E8+Foreign!E8</f>
        <v>264</v>
      </c>
      <c r="F8" s="17">
        <f>((SQRT((Intra!F8/1.645)^2+(Inter!F8/1.645)^2+(Foreign!F8/1.645)^2))*1.645)</f>
        <v>107.61505470890214</v>
      </c>
      <c r="G8" s="18">
        <f>E8/E$8</f>
        <v>1</v>
      </c>
      <c r="H8" s="37">
        <f>Intra!H8+Inter!H8+Foreign!H8</f>
        <v>826</v>
      </c>
      <c r="I8" s="38">
        <f>((SQRT((Intra!I8/1.645)^2+(Inter!I8/1.645)^2+(Foreign!I8/1.645)^2))*1.645)</f>
        <v>285.91257405018058</v>
      </c>
      <c r="K8" s="6"/>
    </row>
    <row r="9" spans="1:11" x14ac:dyDescent="0.3">
      <c r="A9" s="31" t="s">
        <v>18</v>
      </c>
      <c r="B9" s="16">
        <f>Intra!B9+Inter!B9+Foreign!B9</f>
        <v>1062</v>
      </c>
      <c r="C9" s="17">
        <f>((SQRT((Intra!C9/1.645)^2+(Inter!C9/1.645)^2+(Foreign!C9/1.645)^2))*1.645)</f>
        <v>263.53178176455299</v>
      </c>
      <c r="D9" s="18">
        <f t="shared" si="0"/>
        <v>0.97431192660550459</v>
      </c>
      <c r="E9" s="16">
        <f>Intra!E9+Inter!E9+Foreign!E9</f>
        <v>264</v>
      </c>
      <c r="F9" s="17">
        <f>((SQRT((Intra!F9/1.645)^2+(Inter!F9/1.645)^2+(Foreign!F9/1.645)^2))*1.645)</f>
        <v>107.61505470890214</v>
      </c>
      <c r="G9" s="18">
        <f>E9/E$8</f>
        <v>1</v>
      </c>
      <c r="H9" s="37">
        <f>Intra!H9+Inter!H9+Foreign!H9</f>
        <v>798</v>
      </c>
      <c r="I9" s="38">
        <f>((SQRT((Intra!I9/1.645)^2+(Inter!I9/1.645)^2+(Foreign!I9/1.645)^2))*1.645)</f>
        <v>284.65768916366903</v>
      </c>
      <c r="K9" s="6"/>
    </row>
    <row r="10" spans="1:11" ht="28.8" x14ac:dyDescent="0.3">
      <c r="A10" s="31" t="s">
        <v>19</v>
      </c>
      <c r="B10" s="16">
        <f>Intra!B10+Inter!B10+Foreign!B10</f>
        <v>9</v>
      </c>
      <c r="C10" s="17">
        <f>((SQRT((Intra!C10/1.645)^2+(Inter!C10/1.645)^2+(Foreign!C10/1.645)^2))*1.645)</f>
        <v>12.727922061357853</v>
      </c>
      <c r="D10" s="18">
        <f t="shared" si="0"/>
        <v>8.2568807339449546E-3</v>
      </c>
      <c r="E10" s="16">
        <f>Intra!E10+Inter!E10+Foreign!E10</f>
        <v>0</v>
      </c>
      <c r="F10" s="17">
        <f>((SQRT((Intra!F10/1.645)^2+(Inter!F10/1.645)^2+(Foreign!F10/1.645)^2))*1.645)</f>
        <v>0</v>
      </c>
      <c r="G10" s="18">
        <f>E10/E$8</f>
        <v>0</v>
      </c>
      <c r="H10" s="37">
        <f>Intra!H10+Inter!H10+Foreign!H10</f>
        <v>9</v>
      </c>
      <c r="I10" s="38">
        <f>((SQRT((Intra!I10/1.645)^2+(Inter!I10/1.645)^2+(Foreign!I10/1.645)^2))*1.645)</f>
        <v>12.727922061357853</v>
      </c>
      <c r="K10" s="6"/>
    </row>
    <row r="11" spans="1:11" ht="28.8" x14ac:dyDescent="0.3">
      <c r="A11" s="31" t="s">
        <v>20</v>
      </c>
      <c r="B11" s="16">
        <f>Intra!B11+Inter!B11+Foreign!B11</f>
        <v>19</v>
      </c>
      <c r="C11" s="17">
        <f>((SQRT((Intra!C11/1.645)^2+(Inter!C11/1.645)^2+(Foreign!C11/1.645)^2))*1.645)</f>
        <v>24</v>
      </c>
      <c r="D11" s="18">
        <f t="shared" si="0"/>
        <v>1.743119266055046E-2</v>
      </c>
      <c r="E11" s="16">
        <f>Intra!E11+Inter!E11+Foreign!E11</f>
        <v>0</v>
      </c>
      <c r="F11" s="17">
        <f>((SQRT((Intra!F11/1.645)^2+(Inter!F11/1.645)^2+(Foreign!F11/1.645)^2))*1.645)</f>
        <v>0</v>
      </c>
      <c r="G11" s="18">
        <f>E11/E$8</f>
        <v>0</v>
      </c>
      <c r="H11" s="37">
        <f>Intra!H11+Inter!H11+Foreign!H11</f>
        <v>19</v>
      </c>
      <c r="I11" s="38">
        <f>((SQRT((Intra!I11/1.645)^2+(Inter!I11/1.645)^2+(Foreign!I11/1.645)^2))*1.645)</f>
        <v>24</v>
      </c>
      <c r="K11" s="6"/>
    </row>
    <row r="12" spans="1:11" x14ac:dyDescent="0.3">
      <c r="A12" s="20"/>
      <c r="B12" s="16"/>
      <c r="C12" s="17"/>
      <c r="D12" s="21"/>
      <c r="E12" s="16"/>
      <c r="F12" s="17"/>
      <c r="G12" s="21"/>
      <c r="H12" s="16"/>
      <c r="I12" s="21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6">
        <f>Intra!B14+Inter!B14+Foreign!B14</f>
        <v>1124</v>
      </c>
      <c r="C14" s="17">
        <f>((SQRT((Intra!C14/1.645)^2+(Inter!C14/1.645)^2+(Foreign!C14/1.645)^2))*1.645)</f>
        <v>249.20874784003868</v>
      </c>
      <c r="D14" s="18">
        <f>B14/B$14</f>
        <v>1</v>
      </c>
      <c r="E14" s="16">
        <f>Intra!E14+Inter!E14+Foreign!E14</f>
        <v>275</v>
      </c>
      <c r="F14" s="17">
        <f>((SQRT((Intra!F14/1.645)^2+(Inter!F14/1.645)^2+(Foreign!F14/1.645)^2))*1.645)</f>
        <v>112.2007130102122</v>
      </c>
      <c r="G14" s="18">
        <f>E14/E$14</f>
        <v>1</v>
      </c>
      <c r="H14" s="16">
        <f>Intra!H14+Inter!H14+Foreign!H14</f>
        <v>849</v>
      </c>
      <c r="I14" s="21">
        <f>((SQRT((Intra!I14/1.645)^2+(Inter!I14/1.645)^2+(Foreign!I14/1.645)^2))*1.645)</f>
        <v>273.30203072791096</v>
      </c>
    </row>
    <row r="15" spans="1:11" ht="28.8" x14ac:dyDescent="0.3">
      <c r="A15" s="19" t="s">
        <v>21</v>
      </c>
      <c r="B15" s="16">
        <f>Intra!B15+Inter!B15+Foreign!B15</f>
        <v>325</v>
      </c>
      <c r="C15" s="17">
        <f>((SQRT((Intra!C15/1.645)^2+(Inter!C15/1.645)^2+(Foreign!C15/1.645)^2))*1.645)</f>
        <v>126.00000000000001</v>
      </c>
      <c r="D15" s="18">
        <f>B15/B$14</f>
        <v>0.28914590747330959</v>
      </c>
      <c r="E15" s="16">
        <f>Intra!E15+Inter!E15+Foreign!E15</f>
        <v>153</v>
      </c>
      <c r="F15" s="17">
        <f>((SQRT((Intra!F15/1.645)^2+(Inter!F15/1.645)^2+(Foreign!F15/1.645)^2))*1.645)</f>
        <v>85</v>
      </c>
      <c r="G15" s="18">
        <f>E15/E$14</f>
        <v>0.55636363636363639</v>
      </c>
      <c r="H15" s="16">
        <f>Intra!H15+Inter!H15+Foreign!H15</f>
        <v>172</v>
      </c>
      <c r="I15" s="21">
        <f>((SQRT((Intra!I15/1.645)^2+(Inter!I15/1.645)^2+(Foreign!I15/1.645)^2))*1.645)</f>
        <v>151.99013125857877</v>
      </c>
    </row>
    <row r="16" spans="1:11" ht="28.8" x14ac:dyDescent="0.3">
      <c r="A16" s="19" t="s">
        <v>22</v>
      </c>
      <c r="B16" s="16">
        <f>Intra!B16+Inter!B16+Foreign!B16</f>
        <v>183</v>
      </c>
      <c r="C16" s="17">
        <f>((SQRT((Intra!C16/1.645)^2+(Inter!C16/1.645)^2+(Foreign!C16/1.645)^2))*1.645)</f>
        <v>114.00000000000001</v>
      </c>
      <c r="D16" s="18">
        <f t="shared" ref="D16:D20" si="1">B16/B$14</f>
        <v>0.16281138790035588</v>
      </c>
      <c r="E16" s="16">
        <f>Intra!E16+Inter!E16+Foreign!E16</f>
        <v>0</v>
      </c>
      <c r="F16" s="17">
        <f>((SQRT((Intra!F16/1.645)^2+(Inter!F16/1.645)^2+(Foreign!F16/1.645)^2))*1.645)</f>
        <v>0</v>
      </c>
      <c r="G16" s="18">
        <f t="shared" ref="G16:G20" si="2">E16/E$14</f>
        <v>0</v>
      </c>
      <c r="H16" s="16">
        <f>Intra!H16+Inter!H16+Foreign!H16</f>
        <v>183</v>
      </c>
      <c r="I16" s="21">
        <f>((SQRT((Intra!I16/1.645)^2+(Inter!I16/1.645)^2+(Foreign!I16/1.645)^2))*1.645)</f>
        <v>114.00000000000001</v>
      </c>
    </row>
    <row r="17" spans="1:9" ht="28.8" x14ac:dyDescent="0.3">
      <c r="A17" s="19" t="s">
        <v>23</v>
      </c>
      <c r="B17" s="16">
        <f>Intra!B17+Inter!B17+Foreign!B17</f>
        <v>235</v>
      </c>
      <c r="C17" s="17">
        <f>((SQRT((Intra!C17/1.645)^2+(Inter!C17/1.645)^2+(Foreign!C17/1.645)^2))*1.645)</f>
        <v>106</v>
      </c>
      <c r="D17" s="18">
        <f t="shared" si="1"/>
        <v>0.2090747330960854</v>
      </c>
      <c r="E17" s="16">
        <f>Intra!E17+Inter!E17+Foreign!E17</f>
        <v>57</v>
      </c>
      <c r="F17" s="17">
        <f>((SQRT((Intra!F17/1.645)^2+(Inter!F17/1.645)^2+(Foreign!F17/1.645)^2))*1.645)</f>
        <v>48</v>
      </c>
      <c r="G17" s="18">
        <f t="shared" si="2"/>
        <v>0.20727272727272728</v>
      </c>
      <c r="H17" s="16">
        <f>Intra!H17+Inter!H17+Foreign!H17</f>
        <v>178</v>
      </c>
      <c r="I17" s="21">
        <f>((SQRT((Intra!I17/1.645)^2+(Inter!I17/1.645)^2+(Foreign!I17/1.645)^2))*1.645)</f>
        <v>116.36150566231083</v>
      </c>
    </row>
    <row r="18" spans="1:9" ht="28.8" x14ac:dyDescent="0.3">
      <c r="A18" s="19" t="s">
        <v>24</v>
      </c>
      <c r="B18" s="16">
        <f>Intra!B18+Inter!B18+Foreign!B18</f>
        <v>350</v>
      </c>
      <c r="C18" s="17">
        <f>((SQRT((Intra!C18/1.645)^2+(Inter!C18/1.645)^2+(Foreign!C18/1.645)^2))*1.645)</f>
        <v>145.04137340772803</v>
      </c>
      <c r="D18" s="18">
        <f t="shared" si="1"/>
        <v>0.31138790035587188</v>
      </c>
      <c r="E18" s="16">
        <f>Intra!E18+Inter!E18+Foreign!E18</f>
        <v>65</v>
      </c>
      <c r="F18" s="17">
        <f>((SQRT((Intra!F18/1.645)^2+(Inter!F18/1.645)^2+(Foreign!F18/1.645)^2))*1.645)</f>
        <v>54.203320931470607</v>
      </c>
      <c r="G18" s="18">
        <f t="shared" si="2"/>
        <v>0.23636363636363636</v>
      </c>
      <c r="H18" s="16">
        <f>Intra!H18+Inter!H18+Foreign!H18</f>
        <v>285</v>
      </c>
      <c r="I18" s="21">
        <f>((SQRT((Intra!I18/1.645)^2+(Inter!I18/1.645)^2+(Foreign!I18/1.645)^2))*1.645)</f>
        <v>154.83862567202024</v>
      </c>
    </row>
    <row r="19" spans="1:9" x14ac:dyDescent="0.3">
      <c r="A19" s="19" t="s">
        <v>25</v>
      </c>
      <c r="B19" s="16">
        <f>Intra!B19+Inter!B19+Foreign!B19</f>
        <v>0</v>
      </c>
      <c r="C19" s="17">
        <f>((SQRT((Intra!C19/1.645)^2+(Inter!C19/1.645)^2+(Foreign!C19/1.645)^2))*1.645)</f>
        <v>0</v>
      </c>
      <c r="D19" s="18">
        <f t="shared" si="1"/>
        <v>0</v>
      </c>
      <c r="E19" s="16">
        <f>Intra!E19+Inter!E19+Foreign!E19</f>
        <v>0</v>
      </c>
      <c r="F19" s="17">
        <f>((SQRT((Intra!F19/1.645)^2+(Inter!F19/1.645)^2+(Foreign!F19/1.645)^2))*1.645)</f>
        <v>0</v>
      </c>
      <c r="G19" s="18">
        <f t="shared" si="2"/>
        <v>0</v>
      </c>
      <c r="H19" s="16">
        <f>Intra!H19+Inter!H19+Foreign!H19</f>
        <v>0</v>
      </c>
      <c r="I19" s="21">
        <f>((SQRT((Intra!I19/1.645)^2+(Inter!I19/1.645)^2+(Foreign!I19/1.645)^2))*1.645)</f>
        <v>0</v>
      </c>
    </row>
    <row r="20" spans="1:9" x14ac:dyDescent="0.3">
      <c r="A20" s="19" t="s">
        <v>26</v>
      </c>
      <c r="B20" s="16">
        <f>Intra!B20+Inter!B20+Foreign!B20</f>
        <v>12</v>
      </c>
      <c r="C20" s="17">
        <f>((SQRT((Intra!C20/1.645)^2+(Inter!C20/1.645)^2+(Foreign!C20/1.645)^2))*1.645)</f>
        <v>19</v>
      </c>
      <c r="D20" s="18">
        <f t="shared" si="1"/>
        <v>1.0676156583629894E-2</v>
      </c>
      <c r="E20" s="16">
        <f>Intra!E20+Inter!E20+Foreign!E20</f>
        <v>0</v>
      </c>
      <c r="F20" s="17">
        <f>((SQRT((Intra!F20/1.645)^2+(Inter!F20/1.645)^2+(Foreign!F20/1.645)^2))*1.645)</f>
        <v>0</v>
      </c>
      <c r="G20" s="18">
        <f t="shared" si="2"/>
        <v>0</v>
      </c>
      <c r="H20" s="16">
        <f>Intra!H20+Inter!H20+Foreign!H20</f>
        <v>12</v>
      </c>
      <c r="I20" s="21">
        <f>((SQRT((Intra!I20/1.645)^2+(Inter!I20/1.645)^2+(Foreign!I20/1.645)^2))*1.645)</f>
        <v>19</v>
      </c>
    </row>
    <row r="21" spans="1:9" s="5" customFormat="1" x14ac:dyDescent="0.3">
      <c r="A21" s="19" t="s">
        <v>27</v>
      </c>
      <c r="B21" s="16">
        <f>Intra!B21+Inter!B21+Foreign!B21</f>
        <v>13</v>
      </c>
      <c r="C21" s="17">
        <f>((SQRT((Intra!C21/1.645)^2+(Inter!C21/1.645)^2+(Foreign!C21/1.645)^2))*1.645)</f>
        <v>21</v>
      </c>
      <c r="D21" s="18">
        <f t="shared" ref="D21:D32" si="3">B21/B$14</f>
        <v>1.1565836298932384E-2</v>
      </c>
      <c r="E21" s="16">
        <f>Intra!E21+Inter!E21+Foreign!E21</f>
        <v>0</v>
      </c>
      <c r="F21" s="17">
        <f>((SQRT((Intra!F21/1.645)^2+(Inter!F21/1.645)^2+(Foreign!F21/1.645)^2))*1.645)</f>
        <v>0</v>
      </c>
      <c r="G21" s="18">
        <f t="shared" ref="G21:G32" si="4">E21/E$14</f>
        <v>0</v>
      </c>
      <c r="H21" s="16">
        <f>Intra!H21+Inter!H21+Foreign!H21</f>
        <v>13</v>
      </c>
      <c r="I21" s="21">
        <f>((SQRT((Intra!I21/1.645)^2+(Inter!I21/1.645)^2+(Foreign!I21/1.645)^2))*1.645)</f>
        <v>21</v>
      </c>
    </row>
    <row r="22" spans="1:9" s="5" customFormat="1" ht="28.8" x14ac:dyDescent="0.3">
      <c r="A22" s="19" t="s">
        <v>28</v>
      </c>
      <c r="B22" s="16">
        <f>Intra!B22+Inter!B22+Foreign!B22</f>
        <v>0</v>
      </c>
      <c r="C22" s="17">
        <f>((SQRT((Intra!C22/1.645)^2+(Inter!C22/1.645)^2+(Foreign!C22/1.645)^2))*1.645)</f>
        <v>0</v>
      </c>
      <c r="D22" s="18">
        <f t="shared" si="3"/>
        <v>0</v>
      </c>
      <c r="E22" s="16">
        <f>Intra!E22+Inter!E22+Foreign!E22</f>
        <v>0</v>
      </c>
      <c r="F22" s="17">
        <f>((SQRT((Intra!F22/1.645)^2+(Inter!F22/1.645)^2+(Foreign!F22/1.645)^2))*1.645)</f>
        <v>0</v>
      </c>
      <c r="G22" s="18">
        <f t="shared" si="4"/>
        <v>0</v>
      </c>
      <c r="H22" s="16">
        <f>Intra!H22+Inter!H22+Foreign!H22</f>
        <v>0</v>
      </c>
      <c r="I22" s="21">
        <f>((SQRT((Intra!I22/1.645)^2+(Inter!I22/1.645)^2+(Foreign!I22/1.645)^2))*1.645)</f>
        <v>0</v>
      </c>
    </row>
    <row r="23" spans="1:9" s="5" customFormat="1" x14ac:dyDescent="0.3">
      <c r="A23" s="19" t="s">
        <v>29</v>
      </c>
      <c r="B23" s="16">
        <f>Intra!B23+Inter!B23+Foreign!B23</f>
        <v>0</v>
      </c>
      <c r="C23" s="17">
        <f>((SQRT((Intra!C23/1.645)^2+(Inter!C23/1.645)^2+(Foreign!C23/1.645)^2))*1.645)</f>
        <v>0</v>
      </c>
      <c r="D23" s="18">
        <f t="shared" si="3"/>
        <v>0</v>
      </c>
      <c r="E23" s="16">
        <f>Intra!E23+Inter!E23+Foreign!E23</f>
        <v>0</v>
      </c>
      <c r="F23" s="17">
        <f>((SQRT((Intra!F23/1.645)^2+(Inter!F23/1.645)^2+(Foreign!F23/1.645)^2))*1.645)</f>
        <v>0</v>
      </c>
      <c r="G23" s="18">
        <f t="shared" si="4"/>
        <v>0</v>
      </c>
      <c r="H23" s="16">
        <f>Intra!H23+Inter!H23+Foreign!H23</f>
        <v>0</v>
      </c>
      <c r="I23" s="21">
        <f>((SQRT((Intra!I23/1.645)^2+(Inter!I23/1.645)^2+(Foreign!I23/1.645)^2))*1.645)</f>
        <v>0</v>
      </c>
    </row>
    <row r="24" spans="1:9" s="5" customFormat="1" x14ac:dyDescent="0.3">
      <c r="A24" s="19" t="s">
        <v>30</v>
      </c>
      <c r="B24" s="16">
        <f>Intra!B24+Inter!B24+Foreign!B24</f>
        <v>0</v>
      </c>
      <c r="C24" s="17">
        <f>((SQRT((Intra!C24/1.645)^2+(Inter!C24/1.645)^2+(Foreign!C24/1.645)^2))*1.645)</f>
        <v>0</v>
      </c>
      <c r="D24" s="18">
        <f t="shared" si="3"/>
        <v>0</v>
      </c>
      <c r="E24" s="16">
        <f>Intra!E24+Inter!E24+Foreign!E24</f>
        <v>0</v>
      </c>
      <c r="F24" s="17">
        <f>((SQRT((Intra!F24/1.645)^2+(Inter!F24/1.645)^2+(Foreign!F24/1.645)^2))*1.645)</f>
        <v>0</v>
      </c>
      <c r="G24" s="18">
        <f t="shared" si="4"/>
        <v>0</v>
      </c>
      <c r="H24" s="16">
        <f>Intra!H24+Inter!H24+Foreign!H24</f>
        <v>0</v>
      </c>
      <c r="I24" s="21">
        <f>((SQRT((Intra!I24/1.645)^2+(Inter!I24/1.645)^2+(Foreign!I24/1.645)^2))*1.645)</f>
        <v>0</v>
      </c>
    </row>
    <row r="25" spans="1:9" s="5" customFormat="1" x14ac:dyDescent="0.3">
      <c r="A25" s="19" t="s">
        <v>31</v>
      </c>
      <c r="B25" s="16">
        <f>Intra!B25+Inter!B25+Foreign!B25</f>
        <v>0</v>
      </c>
      <c r="C25" s="17">
        <f>((SQRT((Intra!C25/1.645)^2+(Inter!C25/1.645)^2+(Foreign!C25/1.645)^2))*1.645)</f>
        <v>0</v>
      </c>
      <c r="D25" s="18">
        <f t="shared" si="3"/>
        <v>0</v>
      </c>
      <c r="E25" s="16">
        <f>Intra!E25+Inter!E25+Foreign!E25</f>
        <v>0</v>
      </c>
      <c r="F25" s="17">
        <f>((SQRT((Intra!F25/1.645)^2+(Inter!F25/1.645)^2+(Foreign!F25/1.645)^2))*1.645)</f>
        <v>0</v>
      </c>
      <c r="G25" s="18">
        <f t="shared" si="4"/>
        <v>0</v>
      </c>
      <c r="H25" s="16">
        <f>Intra!H25+Inter!H25+Foreign!H25</f>
        <v>0</v>
      </c>
      <c r="I25" s="21">
        <f>((SQRT((Intra!I25/1.645)^2+(Inter!I25/1.645)^2+(Foreign!I25/1.645)^2))*1.645)</f>
        <v>0</v>
      </c>
    </row>
    <row r="26" spans="1:9" s="5" customFormat="1" x14ac:dyDescent="0.3">
      <c r="A26" s="19" t="s">
        <v>32</v>
      </c>
      <c r="B26" s="16">
        <f>Intra!B26+Inter!B26+Foreign!B26</f>
        <v>0</v>
      </c>
      <c r="C26" s="17">
        <f>((SQRT((Intra!C26/1.645)^2+(Inter!C26/1.645)^2+(Foreign!C26/1.645)^2))*1.645)</f>
        <v>0</v>
      </c>
      <c r="D26" s="18">
        <f t="shared" si="3"/>
        <v>0</v>
      </c>
      <c r="E26" s="16">
        <f>Intra!E26+Inter!E26+Foreign!E26</f>
        <v>0</v>
      </c>
      <c r="F26" s="17">
        <f>((SQRT((Intra!F26/1.645)^2+(Inter!F26/1.645)^2+(Foreign!F26/1.645)^2))*1.645)</f>
        <v>0</v>
      </c>
      <c r="G26" s="18">
        <f t="shared" si="4"/>
        <v>0</v>
      </c>
      <c r="H26" s="16">
        <f>Intra!H26+Inter!H26+Foreign!H26</f>
        <v>0</v>
      </c>
      <c r="I26" s="21">
        <f>((SQRT((Intra!I26/1.645)^2+(Inter!I26/1.645)^2+(Foreign!I26/1.645)^2))*1.645)</f>
        <v>0</v>
      </c>
    </row>
    <row r="27" spans="1:9" s="5" customFormat="1" x14ac:dyDescent="0.3">
      <c r="A27" s="19" t="s">
        <v>33</v>
      </c>
      <c r="B27" s="16">
        <f>Intra!B27+Inter!B27+Foreign!B27</f>
        <v>0</v>
      </c>
      <c r="C27" s="17">
        <f>((SQRT((Intra!C27/1.645)^2+(Inter!C27/1.645)^2+(Foreign!C27/1.645)^2))*1.645)</f>
        <v>0</v>
      </c>
      <c r="D27" s="18">
        <f t="shared" si="3"/>
        <v>0</v>
      </c>
      <c r="E27" s="16">
        <f>Intra!E27+Inter!E27+Foreign!E27</f>
        <v>0</v>
      </c>
      <c r="F27" s="17">
        <f>((SQRT((Intra!F27/1.645)^2+(Inter!F27/1.645)^2+(Foreign!F27/1.645)^2))*1.645)</f>
        <v>0</v>
      </c>
      <c r="G27" s="18">
        <f t="shared" si="4"/>
        <v>0</v>
      </c>
      <c r="H27" s="16">
        <f>Intra!H27+Inter!H27+Foreign!H27</f>
        <v>0</v>
      </c>
      <c r="I27" s="21">
        <f>((SQRT((Intra!I27/1.645)^2+(Inter!I27/1.645)^2+(Foreign!I27/1.645)^2))*1.645)</f>
        <v>0</v>
      </c>
    </row>
    <row r="28" spans="1:9" s="5" customFormat="1" x14ac:dyDescent="0.3">
      <c r="A28" s="19" t="s">
        <v>34</v>
      </c>
      <c r="B28" s="16">
        <f>Intra!B28+Inter!B28+Foreign!B28</f>
        <v>0</v>
      </c>
      <c r="C28" s="17">
        <f>((SQRT((Intra!C28/1.645)^2+(Inter!C28/1.645)^2+(Foreign!C28/1.645)^2))*1.645)</f>
        <v>0</v>
      </c>
      <c r="D28" s="18">
        <f t="shared" si="3"/>
        <v>0</v>
      </c>
      <c r="E28" s="16">
        <f>Intra!E28+Inter!E28+Foreign!E28</f>
        <v>0</v>
      </c>
      <c r="F28" s="17">
        <f>((SQRT((Intra!F28/1.645)^2+(Inter!F28/1.645)^2+(Foreign!F28/1.645)^2))*1.645)</f>
        <v>0</v>
      </c>
      <c r="G28" s="18">
        <f t="shared" si="4"/>
        <v>0</v>
      </c>
      <c r="H28" s="16">
        <f>Intra!H28+Inter!H28+Foreign!H28</f>
        <v>0</v>
      </c>
      <c r="I28" s="21">
        <f>((SQRT((Intra!I28/1.645)^2+(Inter!I28/1.645)^2+(Foreign!I28/1.645)^2))*1.645)</f>
        <v>0</v>
      </c>
    </row>
    <row r="29" spans="1:9" s="5" customFormat="1" x14ac:dyDescent="0.3">
      <c r="A29" s="19" t="s">
        <v>35</v>
      </c>
      <c r="B29" s="16">
        <f>Intra!B29+Inter!B29+Foreign!B29</f>
        <v>0</v>
      </c>
      <c r="C29" s="17">
        <f>((SQRT((Intra!C29/1.645)^2+(Inter!C29/1.645)^2+(Foreign!C29/1.645)^2))*1.645)</f>
        <v>0</v>
      </c>
      <c r="D29" s="18">
        <f t="shared" si="3"/>
        <v>0</v>
      </c>
      <c r="E29" s="16">
        <f>Intra!E29+Inter!E29+Foreign!E29</f>
        <v>0</v>
      </c>
      <c r="F29" s="17">
        <f>((SQRT((Intra!F29/1.645)^2+(Inter!F29/1.645)^2+(Foreign!F29/1.645)^2))*1.645)</f>
        <v>0</v>
      </c>
      <c r="G29" s="18">
        <f t="shared" si="4"/>
        <v>0</v>
      </c>
      <c r="H29" s="16">
        <f>Intra!H29+Inter!H29+Foreign!H29</f>
        <v>0</v>
      </c>
      <c r="I29" s="21">
        <f>((SQRT((Intra!I29/1.645)^2+(Inter!I29/1.645)^2+(Foreign!I29/1.645)^2))*1.645)</f>
        <v>0</v>
      </c>
    </row>
    <row r="30" spans="1:9" x14ac:dyDescent="0.3">
      <c r="A30" s="33" t="s">
        <v>36</v>
      </c>
      <c r="B30" s="16">
        <f>Intra!B30+Inter!B30+Foreign!B30</f>
        <v>6</v>
      </c>
      <c r="C30" s="17">
        <f>((SQRT((Intra!C30/1.645)^2+(Inter!C30/1.645)^2+(Foreign!C30/1.645)^2))*1.645)</f>
        <v>11</v>
      </c>
      <c r="D30" s="18">
        <f t="shared" si="3"/>
        <v>5.3380782918149468E-3</v>
      </c>
      <c r="E30" s="16">
        <f>Intra!E30+Inter!E30+Foreign!E30</f>
        <v>0</v>
      </c>
      <c r="F30" s="17">
        <f>((SQRT((Intra!F30/1.645)^2+(Inter!F30/1.645)^2+(Foreign!F30/1.645)^2))*1.645)</f>
        <v>0</v>
      </c>
      <c r="G30" s="18">
        <f t="shared" si="4"/>
        <v>0</v>
      </c>
      <c r="H30" s="16">
        <f>Intra!H30+Inter!H30+Foreign!H30</f>
        <v>6</v>
      </c>
      <c r="I30" s="21">
        <f>((SQRT((Intra!I30/1.645)^2+(Inter!I30/1.645)^2+(Foreign!I30/1.645)^2))*1.645)</f>
        <v>11</v>
      </c>
    </row>
    <row r="31" spans="1:9" s="5" customFormat="1" x14ac:dyDescent="0.3">
      <c r="A31" s="34" t="s">
        <v>38</v>
      </c>
      <c r="B31" s="16">
        <f>Intra!B31+Inter!B31+Foreign!B31</f>
        <v>0</v>
      </c>
      <c r="C31" s="17">
        <f>((SQRT((Intra!C31/1.645)^2+(Inter!C31/1.645)^2+(Foreign!C31/1.645)^2))*1.645)</f>
        <v>0</v>
      </c>
      <c r="D31" s="18">
        <f t="shared" si="3"/>
        <v>0</v>
      </c>
      <c r="E31" s="16">
        <f>Intra!E31+Inter!E31+Foreign!E31</f>
        <v>0</v>
      </c>
      <c r="F31" s="17">
        <f>((SQRT((Intra!F31/1.645)^2+(Inter!F31/1.645)^2+(Foreign!F31/1.645)^2))*1.645)</f>
        <v>0</v>
      </c>
      <c r="G31" s="18">
        <f t="shared" si="4"/>
        <v>0</v>
      </c>
      <c r="H31" s="16">
        <f>Intra!H31+Inter!H31+Foreign!H31</f>
        <v>0</v>
      </c>
      <c r="I31" s="21">
        <f>((SQRT((Intra!I31/1.645)^2+(Inter!I31/1.645)^2+(Foreign!I31/1.645)^2))*1.645)</f>
        <v>0</v>
      </c>
    </row>
    <row r="32" spans="1:9" s="5" customFormat="1" x14ac:dyDescent="0.3">
      <c r="A32" s="33" t="s">
        <v>37</v>
      </c>
      <c r="B32" s="16">
        <f>Intra!B32+Inter!B32+Foreign!B32</f>
        <v>0</v>
      </c>
      <c r="C32" s="17">
        <f>((SQRT((Intra!C32/1.645)^2+(Inter!C32/1.645)^2+(Foreign!C32/1.645)^2))*1.645)</f>
        <v>0</v>
      </c>
      <c r="D32" s="18">
        <f t="shared" si="3"/>
        <v>0</v>
      </c>
      <c r="E32" s="16">
        <f>Intra!E32+Inter!E32+Foreign!E32</f>
        <v>0</v>
      </c>
      <c r="F32" s="17">
        <f>((SQRT((Intra!F32/1.645)^2+(Inter!F32/1.645)^2+(Foreign!F32/1.645)^2))*1.645)</f>
        <v>0</v>
      </c>
      <c r="G32" s="18">
        <f t="shared" si="4"/>
        <v>0</v>
      </c>
      <c r="H32" s="16">
        <f>Intra!H32+Inter!H32+Foreign!H32</f>
        <v>0</v>
      </c>
      <c r="I32" s="21">
        <f>((SQRT((Intra!I32/1.645)^2+(Inter!I32/1.645)^2+(Foreign!I32/1.645)^2))*1.645)</f>
        <v>0</v>
      </c>
    </row>
    <row r="33" spans="1:9" s="5" customFormat="1" x14ac:dyDescent="0.3">
      <c r="A33" s="32"/>
      <c r="B33" s="20"/>
      <c r="C33" s="28"/>
      <c r="D33" s="22"/>
      <c r="E33" s="20"/>
      <c r="F33" s="28"/>
      <c r="G33" s="22"/>
      <c r="H33" s="35"/>
      <c r="I33" s="36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6">
        <f>Intra!B35+Inter!B35+Foreign!B35</f>
        <v>1124</v>
      </c>
      <c r="C35" s="17">
        <f>((SQRT((Intra!C35/1.645)^2+(Inter!C35/1.645)^2+(Foreign!C35/1.645)^2))*1.645)</f>
        <v>272.3820845797315</v>
      </c>
      <c r="D35" s="18">
        <f>B35/B$35</f>
        <v>1</v>
      </c>
      <c r="E35" s="16">
        <f>Intra!E35+Inter!E35+Foreign!E35</f>
        <v>275</v>
      </c>
      <c r="F35" s="17">
        <f>((SQRT((Intra!F35/1.645)^2+(Inter!F35/1.645)^2+(Foreign!F35/1.645)^2))*1.645)</f>
        <v>114.03946685248927</v>
      </c>
      <c r="G35" s="18">
        <f>E35/E$35</f>
        <v>1</v>
      </c>
      <c r="H35" s="16">
        <f>Intra!H35+Inter!H35+Foreign!H35</f>
        <v>849</v>
      </c>
      <c r="I35" s="21">
        <f>((SQRT((Intra!I35/1.645)^2+(Inter!I35/1.645)^2+(Foreign!I35/1.645)^2))*1.645)</f>
        <v>295.29138152001656</v>
      </c>
    </row>
    <row r="36" spans="1:9" ht="28.8" x14ac:dyDescent="0.3">
      <c r="A36" s="19" t="s">
        <v>39</v>
      </c>
      <c r="B36" s="16">
        <f>Intra!B36+Inter!B36+Foreign!B36</f>
        <v>1093</v>
      </c>
      <c r="C36" s="17">
        <f>((SQRT((Intra!C36/1.645)^2+(Inter!C36/1.645)^2+(Foreign!C36/1.645)^2))*1.645)</f>
        <v>270.65106687393643</v>
      </c>
      <c r="D36" s="18">
        <f t="shared" ref="D36:D39" si="5">B36/B$35</f>
        <v>0.97241992882562278</v>
      </c>
      <c r="E36" s="16">
        <f>Intra!E36+Inter!E36+Foreign!E36</f>
        <v>275</v>
      </c>
      <c r="F36" s="17">
        <f>((SQRT((Intra!F36/1.645)^2+(Inter!F36/1.645)^2+(Foreign!F36/1.645)^2))*1.645)</f>
        <v>114.03946685248927</v>
      </c>
      <c r="G36" s="18">
        <f t="shared" ref="G36:G39" si="6">E36/E$35</f>
        <v>1</v>
      </c>
      <c r="H36" s="16">
        <f>Intra!H36+Inter!H36+Foreign!H36</f>
        <v>818</v>
      </c>
      <c r="I36" s="21">
        <f>((SQRT((Intra!I36/1.645)^2+(Inter!I36/1.645)^2+(Foreign!I36/1.645)^2))*1.645)</f>
        <v>293.69542046140253</v>
      </c>
    </row>
    <row r="37" spans="1:9" ht="28.8" x14ac:dyDescent="0.3">
      <c r="A37" s="19" t="s">
        <v>40</v>
      </c>
      <c r="B37" s="16">
        <f>Intra!B37+Inter!B37+Foreign!B37</f>
        <v>13</v>
      </c>
      <c r="C37" s="17">
        <f>((SQRT((Intra!C37/1.645)^2+(Inter!C37/1.645)^2+(Foreign!C37/1.645)^2))*1.645)</f>
        <v>21</v>
      </c>
      <c r="D37" s="18">
        <f t="shared" si="5"/>
        <v>1.1565836298932384E-2</v>
      </c>
      <c r="E37" s="16">
        <f>Intra!E37+Inter!E37+Foreign!E37</f>
        <v>0</v>
      </c>
      <c r="F37" s="17">
        <f>((SQRT((Intra!F37/1.645)^2+(Inter!F37/1.645)^2+(Foreign!F37/1.645)^2))*1.645)</f>
        <v>0</v>
      </c>
      <c r="G37" s="18">
        <f t="shared" si="6"/>
        <v>0</v>
      </c>
      <c r="H37" s="16">
        <f>Intra!H37+Inter!H37+Foreign!H37</f>
        <v>13</v>
      </c>
      <c r="I37" s="21">
        <f>((SQRT((Intra!I37/1.645)^2+(Inter!I37/1.645)^2+(Foreign!I37/1.645)^2))*1.645)</f>
        <v>21</v>
      </c>
    </row>
    <row r="38" spans="1:9" ht="28.8" x14ac:dyDescent="0.3">
      <c r="A38" s="19" t="s">
        <v>41</v>
      </c>
      <c r="B38" s="16">
        <f>Intra!B38+Inter!B38+Foreign!B38</f>
        <v>6</v>
      </c>
      <c r="C38" s="17">
        <f>((SQRT((Intra!C38/1.645)^2+(Inter!C38/1.645)^2+(Foreign!C38/1.645)^2))*1.645)</f>
        <v>11</v>
      </c>
      <c r="D38" s="18">
        <f t="shared" si="5"/>
        <v>5.3380782918149468E-3</v>
      </c>
      <c r="E38" s="16">
        <f>Intra!E38+Inter!E38+Foreign!E38</f>
        <v>0</v>
      </c>
      <c r="F38" s="17">
        <f>((SQRT((Intra!F38/1.645)^2+(Inter!F38/1.645)^2+(Foreign!F38/1.645)^2))*1.645)</f>
        <v>0</v>
      </c>
      <c r="G38" s="18">
        <f t="shared" si="6"/>
        <v>0</v>
      </c>
      <c r="H38" s="16">
        <f>Intra!H38+Inter!H38+Foreign!H38</f>
        <v>6</v>
      </c>
      <c r="I38" s="21">
        <f>((SQRT((Intra!I38/1.645)^2+(Inter!I38/1.645)^2+(Foreign!I38/1.645)^2))*1.645)</f>
        <v>11</v>
      </c>
    </row>
    <row r="39" spans="1:9" ht="28.8" x14ac:dyDescent="0.3">
      <c r="A39" s="23" t="s">
        <v>42</v>
      </c>
      <c r="B39" s="24">
        <f>Intra!B39+Inter!B39+Foreign!B39</f>
        <v>12</v>
      </c>
      <c r="C39" s="25">
        <f>((SQRT((Intra!C39/1.645)^2+(Inter!C39/1.645)^2+(Foreign!C39/1.645)^2))*1.645)</f>
        <v>19</v>
      </c>
      <c r="D39" s="26">
        <f t="shared" si="5"/>
        <v>1.0676156583629894E-2</v>
      </c>
      <c r="E39" s="24">
        <f>Intra!E39+Inter!E39+Foreign!E39</f>
        <v>0</v>
      </c>
      <c r="F39" s="25">
        <f>((SQRT((Intra!F39/1.645)^2+(Inter!F39/1.645)^2+(Foreign!F39/1.645)^2))*1.645)</f>
        <v>0</v>
      </c>
      <c r="G39" s="26">
        <f t="shared" si="6"/>
        <v>0</v>
      </c>
      <c r="H39" s="24">
        <f>Intra!H39+Inter!H39+Foreign!H39</f>
        <v>12</v>
      </c>
      <c r="I39" s="27">
        <f>((SQRT((Intra!I39/1.645)^2+(Inter!I39/1.645)^2+(Foreign!I39/1.645)^2))*1.645)</f>
        <v>19</v>
      </c>
    </row>
    <row r="41" spans="1:9" x14ac:dyDescent="0.3">
      <c r="A41" s="7" t="s">
        <v>5</v>
      </c>
    </row>
    <row r="42" spans="1:9" ht="28.95" customHeight="1" x14ac:dyDescent="0.3">
      <c r="A42" s="48" t="s">
        <v>11</v>
      </c>
      <c r="B42" s="48"/>
      <c r="C42" s="48"/>
      <c r="D42" s="48"/>
      <c r="E42" s="48"/>
      <c r="F42" s="48"/>
      <c r="G42" s="48"/>
      <c r="H42" s="48"/>
      <c r="I42" s="48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" style="1" customWidth="1"/>
    <col min="10" max="16384" width="8.88671875" style="1"/>
  </cols>
  <sheetData>
    <row r="2" spans="1:9" x14ac:dyDescent="0.3">
      <c r="A2" s="55"/>
      <c r="B2" s="55"/>
      <c r="C2" s="55"/>
      <c r="D2" s="55"/>
      <c r="E2" s="55"/>
      <c r="F2" s="55"/>
      <c r="G2" s="55"/>
      <c r="H2" s="55"/>
      <c r="I2" s="55"/>
    </row>
    <row r="3" spans="1:9" ht="15.6" x14ac:dyDescent="0.3">
      <c r="A3" s="2" t="str">
        <f>Total!A3</f>
        <v>Garrett County</v>
      </c>
      <c r="B3" s="54" t="s">
        <v>46</v>
      </c>
      <c r="C3" s="54"/>
      <c r="D3" s="54"/>
      <c r="E3" s="54"/>
      <c r="F3" s="54"/>
      <c r="G3" s="54"/>
      <c r="H3" s="54"/>
      <c r="I3" s="54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1" t="s">
        <v>0</v>
      </c>
      <c r="C5" s="52"/>
      <c r="D5" s="53"/>
      <c r="E5" s="51" t="s">
        <v>10</v>
      </c>
      <c r="F5" s="52"/>
      <c r="G5" s="53"/>
      <c r="H5" s="51" t="s">
        <v>1</v>
      </c>
      <c r="I5" s="53"/>
    </row>
    <row r="6" spans="1:9" x14ac:dyDescent="0.3">
      <c r="A6" s="29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29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0" t="str">
        <f>Total!A8</f>
        <v>Total</v>
      </c>
      <c r="B8" s="15">
        <v>358</v>
      </c>
      <c r="C8" s="44">
        <v>126</v>
      </c>
      <c r="D8" s="18">
        <f>B8/B$8</f>
        <v>1</v>
      </c>
      <c r="E8" s="15">
        <v>169</v>
      </c>
      <c r="F8" s="44">
        <v>85</v>
      </c>
      <c r="G8" s="18">
        <f t="shared" ref="G8:G10" si="0">E8/E$8</f>
        <v>1</v>
      </c>
      <c r="H8" s="37">
        <f t="shared" ref="H8:H11" si="1">B8-E8</f>
        <v>189</v>
      </c>
      <c r="I8" s="38">
        <f>((SQRT((C8/1.645)^2+(F8/1.645)^2)))*1.645</f>
        <v>151.99013125857877</v>
      </c>
    </row>
    <row r="9" spans="1:9" x14ac:dyDescent="0.3">
      <c r="A9" s="31" t="str">
        <f>Total!A9</f>
        <v>Speak only English</v>
      </c>
      <c r="B9" s="15">
        <v>353</v>
      </c>
      <c r="C9" s="44">
        <v>125</v>
      </c>
      <c r="D9" s="18">
        <f>B9/B$8</f>
        <v>0.98603351955307261</v>
      </c>
      <c r="E9" s="15">
        <v>169</v>
      </c>
      <c r="F9" s="44">
        <v>85</v>
      </c>
      <c r="G9" s="18">
        <f t="shared" si="0"/>
        <v>1</v>
      </c>
      <c r="H9" s="37">
        <f t="shared" si="1"/>
        <v>184</v>
      </c>
      <c r="I9" s="38">
        <f t="shared" ref="I9:I11" si="2">((SQRT((C9/1.645)^2+(F9/1.645)^2)))*1.645</f>
        <v>151.16216457830976</v>
      </c>
    </row>
    <row r="10" spans="1:9" ht="28.8" x14ac:dyDescent="0.3">
      <c r="A10" s="31" t="str">
        <f>Total!A10</f>
        <v>Speak a language other than English, speak English "very well"</v>
      </c>
      <c r="B10" s="15">
        <v>5</v>
      </c>
      <c r="C10" s="44">
        <v>9</v>
      </c>
      <c r="D10" s="18">
        <f>B10/B$8</f>
        <v>1.3966480446927373E-2</v>
      </c>
      <c r="E10" s="15">
        <v>0</v>
      </c>
      <c r="F10" s="44">
        <v>0</v>
      </c>
      <c r="G10" s="18">
        <f t="shared" si="0"/>
        <v>0</v>
      </c>
      <c r="H10" s="37">
        <f t="shared" si="1"/>
        <v>5</v>
      </c>
      <c r="I10" s="38">
        <f t="shared" si="2"/>
        <v>9</v>
      </c>
    </row>
    <row r="11" spans="1:9" ht="28.8" x14ac:dyDescent="0.3">
      <c r="A11" s="31" t="str">
        <f>Total!A11</f>
        <v>Speak a language other than English, speak English less than "very well"</v>
      </c>
      <c r="B11" s="15">
        <v>0</v>
      </c>
      <c r="C11" s="44">
        <v>0</v>
      </c>
      <c r="D11" s="18">
        <f>B11/B$8</f>
        <v>0</v>
      </c>
      <c r="E11" s="15">
        <v>0</v>
      </c>
      <c r="F11" s="44">
        <v>0</v>
      </c>
      <c r="G11" s="18">
        <f>E11/E$8</f>
        <v>0</v>
      </c>
      <c r="H11" s="37">
        <f t="shared" si="1"/>
        <v>0</v>
      </c>
      <c r="I11" s="38">
        <f t="shared" si="2"/>
        <v>0</v>
      </c>
    </row>
    <row r="12" spans="1:9" x14ac:dyDescent="0.3">
      <c r="A12" s="40"/>
      <c r="B12" s="16" t="s">
        <v>43</v>
      </c>
      <c r="C12" s="17" t="s">
        <v>43</v>
      </c>
      <c r="D12" s="21"/>
      <c r="E12" s="16" t="s">
        <v>43</v>
      </c>
      <c r="F12" s="17" t="s">
        <v>43</v>
      </c>
      <c r="G12" s="21"/>
      <c r="H12" s="16"/>
      <c r="I12" s="21"/>
    </row>
    <row r="13" spans="1:9" x14ac:dyDescent="0.3">
      <c r="A13" s="29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0" t="str">
        <f>Total!A14</f>
        <v>Total</v>
      </c>
      <c r="B14" s="45">
        <v>380</v>
      </c>
      <c r="C14" s="46">
        <v>131</v>
      </c>
      <c r="D14" s="18">
        <f>B14/B$14</f>
        <v>1</v>
      </c>
      <c r="E14" s="47">
        <v>180</v>
      </c>
      <c r="F14" s="47">
        <v>90</v>
      </c>
      <c r="G14" s="18">
        <f>E14/E$14</f>
        <v>1</v>
      </c>
      <c r="H14" s="16">
        <f t="shared" ref="H14:H20" si="3">B14-E14</f>
        <v>200</v>
      </c>
      <c r="I14" s="21">
        <f t="shared" ref="I14:I20" si="4">((SQRT((C14/1.645)^2+(F14/1.645)^2)))*1.645</f>
        <v>158.93709447451215</v>
      </c>
    </row>
    <row r="15" spans="1:9" ht="28.8" x14ac:dyDescent="0.3">
      <c r="A15" s="31" t="str">
        <f>Total!A15</f>
        <v>Same state as current residence and residence 1 year ago</v>
      </c>
      <c r="B15" s="45">
        <v>325</v>
      </c>
      <c r="C15" s="46">
        <v>126</v>
      </c>
      <c r="D15" s="18">
        <f>B15/B$14</f>
        <v>0.85526315789473684</v>
      </c>
      <c r="E15" s="47">
        <v>153</v>
      </c>
      <c r="F15" s="47">
        <v>85</v>
      </c>
      <c r="G15" s="18">
        <f>E15/E$14</f>
        <v>0.85</v>
      </c>
      <c r="H15" s="16">
        <f t="shared" si="3"/>
        <v>172</v>
      </c>
      <c r="I15" s="21">
        <f t="shared" si="4"/>
        <v>151.99013125857877</v>
      </c>
    </row>
    <row r="16" spans="1:9" ht="28.8" x14ac:dyDescent="0.3">
      <c r="A16" s="31" t="str">
        <f>Total!A16</f>
        <v>Same state as current residence, different state from residence 1 year ago</v>
      </c>
      <c r="B16" s="45">
        <v>0</v>
      </c>
      <c r="C16" s="46">
        <v>0</v>
      </c>
      <c r="D16" s="18">
        <f t="shared" ref="D16:D32" si="5">B16/B$14</f>
        <v>0</v>
      </c>
      <c r="E16" s="47">
        <v>0</v>
      </c>
      <c r="F16" s="47">
        <v>0</v>
      </c>
      <c r="G16" s="18">
        <f t="shared" ref="G16:G32" si="6">E16/E$14</f>
        <v>0</v>
      </c>
      <c r="H16" s="16">
        <f t="shared" si="3"/>
        <v>0</v>
      </c>
      <c r="I16" s="21">
        <f t="shared" si="4"/>
        <v>0</v>
      </c>
    </row>
    <row r="17" spans="1:9" ht="28.8" x14ac:dyDescent="0.3">
      <c r="A17" s="31" t="str">
        <f>Total!A17</f>
        <v>Different state than current residence, same state as residence 1 year ago</v>
      </c>
      <c r="B17" s="45">
        <v>0</v>
      </c>
      <c r="C17" s="46">
        <v>0</v>
      </c>
      <c r="D17" s="18">
        <f t="shared" si="5"/>
        <v>0</v>
      </c>
      <c r="E17" s="47">
        <v>0</v>
      </c>
      <c r="F17" s="47">
        <v>0</v>
      </c>
      <c r="G17" s="18">
        <f t="shared" si="6"/>
        <v>0</v>
      </c>
      <c r="H17" s="16">
        <f t="shared" si="3"/>
        <v>0</v>
      </c>
      <c r="I17" s="21">
        <f t="shared" si="4"/>
        <v>0</v>
      </c>
    </row>
    <row r="18" spans="1:9" ht="28.8" x14ac:dyDescent="0.3">
      <c r="A18" s="31" t="str">
        <f>Total!A18</f>
        <v>Different state than current residence or residence 1 year ago</v>
      </c>
      <c r="B18" s="45">
        <v>55</v>
      </c>
      <c r="C18" s="46">
        <v>34</v>
      </c>
      <c r="D18" s="18">
        <f t="shared" si="5"/>
        <v>0.14473684210526316</v>
      </c>
      <c r="E18" s="47">
        <v>27</v>
      </c>
      <c r="F18" s="47">
        <v>27</v>
      </c>
      <c r="G18" s="18">
        <f t="shared" si="6"/>
        <v>0.15</v>
      </c>
      <c r="H18" s="16">
        <f t="shared" si="3"/>
        <v>28</v>
      </c>
      <c r="I18" s="21">
        <f t="shared" si="4"/>
        <v>43.416586692184815</v>
      </c>
    </row>
    <row r="19" spans="1:9" x14ac:dyDescent="0.3">
      <c r="A19" s="31" t="str">
        <f>Total!A19</f>
        <v>Born in U.S. Island Area</v>
      </c>
      <c r="B19" s="45">
        <v>0</v>
      </c>
      <c r="C19" s="46">
        <v>0</v>
      </c>
      <c r="D19" s="18">
        <f t="shared" si="5"/>
        <v>0</v>
      </c>
      <c r="E19" s="47">
        <v>0</v>
      </c>
      <c r="F19" s="47">
        <v>0</v>
      </c>
      <c r="G19" s="18">
        <f t="shared" si="6"/>
        <v>0</v>
      </c>
      <c r="H19" s="16">
        <f t="shared" si="3"/>
        <v>0</v>
      </c>
      <c r="I19" s="21">
        <f t="shared" si="4"/>
        <v>0</v>
      </c>
    </row>
    <row r="20" spans="1:9" x14ac:dyDescent="0.3">
      <c r="A20" s="31" t="str">
        <f>Total!A20</f>
        <v>Born in Germany</v>
      </c>
      <c r="B20" s="45">
        <v>0</v>
      </c>
      <c r="C20" s="46">
        <v>0</v>
      </c>
      <c r="D20" s="18">
        <f t="shared" si="5"/>
        <v>0</v>
      </c>
      <c r="E20" s="47">
        <v>0</v>
      </c>
      <c r="F20" s="47">
        <v>0</v>
      </c>
      <c r="G20" s="18">
        <f t="shared" si="6"/>
        <v>0</v>
      </c>
      <c r="H20" s="16">
        <f t="shared" si="3"/>
        <v>0</v>
      </c>
      <c r="I20" s="21">
        <f t="shared" si="4"/>
        <v>0</v>
      </c>
    </row>
    <row r="21" spans="1:9" s="5" customFormat="1" x14ac:dyDescent="0.3">
      <c r="A21" s="31" t="str">
        <f>Total!A21</f>
        <v>Born in remainder of Europe</v>
      </c>
      <c r="B21" s="45">
        <v>0</v>
      </c>
      <c r="C21" s="46">
        <v>0</v>
      </c>
      <c r="D21" s="18">
        <f t="shared" si="5"/>
        <v>0</v>
      </c>
      <c r="E21" s="47">
        <v>0</v>
      </c>
      <c r="F21" s="47">
        <v>0</v>
      </c>
      <c r="G21" s="18">
        <f t="shared" si="6"/>
        <v>0</v>
      </c>
      <c r="H21" s="16">
        <f t="shared" ref="H21:H32" si="7">B21-E21</f>
        <v>0</v>
      </c>
      <c r="I21" s="21">
        <f t="shared" ref="I21:I32" si="8">((SQRT((C21/1.645)^2+(F21/1.645)^2)))*1.645</f>
        <v>0</v>
      </c>
    </row>
    <row r="22" spans="1:9" s="5" customFormat="1" ht="28.8" x14ac:dyDescent="0.3">
      <c r="A22" s="31" t="str">
        <f>Total!A22</f>
        <v>Born in China (People's Republic, Hong Kong, Macau, Paracel Islands, or Taiwan)</v>
      </c>
      <c r="B22" s="45">
        <v>0</v>
      </c>
      <c r="C22" s="46">
        <v>0</v>
      </c>
      <c r="D22" s="18">
        <f t="shared" si="5"/>
        <v>0</v>
      </c>
      <c r="E22" s="47">
        <v>0</v>
      </c>
      <c r="F22" s="47">
        <v>0</v>
      </c>
      <c r="G22" s="18">
        <f t="shared" si="6"/>
        <v>0</v>
      </c>
      <c r="H22" s="16">
        <f t="shared" si="7"/>
        <v>0</v>
      </c>
      <c r="I22" s="21">
        <f t="shared" si="8"/>
        <v>0</v>
      </c>
    </row>
    <row r="23" spans="1:9" s="5" customFormat="1" x14ac:dyDescent="0.3">
      <c r="A23" s="31" t="str">
        <f>Total!A23</f>
        <v>Born in India</v>
      </c>
      <c r="B23" s="45">
        <v>0</v>
      </c>
      <c r="C23" s="46">
        <v>0</v>
      </c>
      <c r="D23" s="18">
        <f t="shared" si="5"/>
        <v>0</v>
      </c>
      <c r="E23" s="47">
        <v>0</v>
      </c>
      <c r="F23" s="47">
        <v>0</v>
      </c>
      <c r="G23" s="18">
        <f t="shared" si="6"/>
        <v>0</v>
      </c>
      <c r="H23" s="16">
        <f t="shared" si="7"/>
        <v>0</v>
      </c>
      <c r="I23" s="21">
        <f t="shared" si="8"/>
        <v>0</v>
      </c>
    </row>
    <row r="24" spans="1:9" s="5" customFormat="1" x14ac:dyDescent="0.3">
      <c r="A24" s="31" t="str">
        <f>Total!A24</f>
        <v>Born in the Philippines</v>
      </c>
      <c r="B24" s="45">
        <v>0</v>
      </c>
      <c r="C24" s="46">
        <v>0</v>
      </c>
      <c r="D24" s="18">
        <f t="shared" si="5"/>
        <v>0</v>
      </c>
      <c r="E24" s="47">
        <v>0</v>
      </c>
      <c r="F24" s="47">
        <v>0</v>
      </c>
      <c r="G24" s="18">
        <f t="shared" si="6"/>
        <v>0</v>
      </c>
      <c r="H24" s="16">
        <f t="shared" si="7"/>
        <v>0</v>
      </c>
      <c r="I24" s="21">
        <f t="shared" si="8"/>
        <v>0</v>
      </c>
    </row>
    <row r="25" spans="1:9" s="5" customFormat="1" x14ac:dyDescent="0.3">
      <c r="A25" s="31" t="str">
        <f>Total!A25</f>
        <v>Born in remainder of Asia</v>
      </c>
      <c r="B25" s="45">
        <v>0</v>
      </c>
      <c r="C25" s="46">
        <v>0</v>
      </c>
      <c r="D25" s="18">
        <f t="shared" si="5"/>
        <v>0</v>
      </c>
      <c r="E25" s="47">
        <v>0</v>
      </c>
      <c r="F25" s="47">
        <v>0</v>
      </c>
      <c r="G25" s="18">
        <f t="shared" si="6"/>
        <v>0</v>
      </c>
      <c r="H25" s="16">
        <f t="shared" si="7"/>
        <v>0</v>
      </c>
      <c r="I25" s="21">
        <f t="shared" si="8"/>
        <v>0</v>
      </c>
    </row>
    <row r="26" spans="1:9" s="5" customFormat="1" x14ac:dyDescent="0.3">
      <c r="A26" s="31" t="str">
        <f>Total!A26</f>
        <v>Born in Northern America</v>
      </c>
      <c r="B26" s="45">
        <v>0</v>
      </c>
      <c r="C26" s="46">
        <v>0</v>
      </c>
      <c r="D26" s="18">
        <f t="shared" si="5"/>
        <v>0</v>
      </c>
      <c r="E26" s="47">
        <v>0</v>
      </c>
      <c r="F26" s="47">
        <v>0</v>
      </c>
      <c r="G26" s="18">
        <f t="shared" si="6"/>
        <v>0</v>
      </c>
      <c r="H26" s="16">
        <f t="shared" si="7"/>
        <v>0</v>
      </c>
      <c r="I26" s="21">
        <f t="shared" si="8"/>
        <v>0</v>
      </c>
    </row>
    <row r="27" spans="1:9" s="5" customFormat="1" x14ac:dyDescent="0.3">
      <c r="A27" s="31" t="str">
        <f>Total!A27</f>
        <v>Born in Mexico</v>
      </c>
      <c r="B27" s="45">
        <v>0</v>
      </c>
      <c r="C27" s="46">
        <v>0</v>
      </c>
      <c r="D27" s="18">
        <f t="shared" si="5"/>
        <v>0</v>
      </c>
      <c r="E27" s="47">
        <v>0</v>
      </c>
      <c r="F27" s="47">
        <v>0</v>
      </c>
      <c r="G27" s="18">
        <f t="shared" si="6"/>
        <v>0</v>
      </c>
      <c r="H27" s="16">
        <f t="shared" si="7"/>
        <v>0</v>
      </c>
      <c r="I27" s="21">
        <f t="shared" si="8"/>
        <v>0</v>
      </c>
    </row>
    <row r="28" spans="1:9" s="5" customFormat="1" x14ac:dyDescent="0.3">
      <c r="A28" s="31" t="str">
        <f>Total!A28</f>
        <v>Born in remainder of Central America</v>
      </c>
      <c r="B28" s="45">
        <v>0</v>
      </c>
      <c r="C28" s="46">
        <v>0</v>
      </c>
      <c r="D28" s="18">
        <f t="shared" si="5"/>
        <v>0</v>
      </c>
      <c r="E28" s="47">
        <v>0</v>
      </c>
      <c r="F28" s="47">
        <v>0</v>
      </c>
      <c r="G28" s="18">
        <f t="shared" si="6"/>
        <v>0</v>
      </c>
      <c r="H28" s="16">
        <f t="shared" si="7"/>
        <v>0</v>
      </c>
      <c r="I28" s="21">
        <f t="shared" si="8"/>
        <v>0</v>
      </c>
    </row>
    <row r="29" spans="1:9" s="5" customFormat="1" x14ac:dyDescent="0.3">
      <c r="A29" s="31" t="str">
        <f>Total!A29</f>
        <v>Born in the Caribbean</v>
      </c>
      <c r="B29" s="45">
        <v>0</v>
      </c>
      <c r="C29" s="46">
        <v>0</v>
      </c>
      <c r="D29" s="18">
        <f t="shared" si="5"/>
        <v>0</v>
      </c>
      <c r="E29" s="47">
        <v>0</v>
      </c>
      <c r="F29" s="47">
        <v>0</v>
      </c>
      <c r="G29" s="18">
        <f t="shared" si="6"/>
        <v>0</v>
      </c>
      <c r="H29" s="16">
        <f t="shared" si="7"/>
        <v>0</v>
      </c>
      <c r="I29" s="21">
        <f t="shared" si="8"/>
        <v>0</v>
      </c>
    </row>
    <row r="30" spans="1:9" s="5" customFormat="1" x14ac:dyDescent="0.3">
      <c r="A30" s="41" t="str">
        <f>Total!A30</f>
        <v>Born in South America</v>
      </c>
      <c r="B30" s="45">
        <v>0</v>
      </c>
      <c r="C30" s="46">
        <v>0</v>
      </c>
      <c r="D30" s="18">
        <f t="shared" si="5"/>
        <v>0</v>
      </c>
      <c r="E30" s="47">
        <v>0</v>
      </c>
      <c r="F30" s="47">
        <v>0</v>
      </c>
      <c r="G30" s="18">
        <f t="shared" si="6"/>
        <v>0</v>
      </c>
      <c r="H30" s="16">
        <f t="shared" si="7"/>
        <v>0</v>
      </c>
      <c r="I30" s="21">
        <f t="shared" si="8"/>
        <v>0</v>
      </c>
    </row>
    <row r="31" spans="1:9" s="5" customFormat="1" x14ac:dyDescent="0.3">
      <c r="A31" s="39" t="str">
        <f>Total!A31</f>
        <v>Born in Africa</v>
      </c>
      <c r="B31" s="45">
        <v>0</v>
      </c>
      <c r="C31" s="46">
        <v>0</v>
      </c>
      <c r="D31" s="18">
        <f t="shared" si="5"/>
        <v>0</v>
      </c>
      <c r="E31" s="47">
        <v>0</v>
      </c>
      <c r="F31" s="47">
        <v>0</v>
      </c>
      <c r="G31" s="18">
        <f t="shared" si="6"/>
        <v>0</v>
      </c>
      <c r="H31" s="16">
        <f t="shared" si="7"/>
        <v>0</v>
      </c>
      <c r="I31" s="21">
        <f t="shared" si="8"/>
        <v>0</v>
      </c>
    </row>
    <row r="32" spans="1:9" s="5" customFormat="1" x14ac:dyDescent="0.3">
      <c r="A32" s="41" t="str">
        <f>Total!A32</f>
        <v>Born in Oceania or At Sea</v>
      </c>
      <c r="B32" s="45">
        <v>0</v>
      </c>
      <c r="C32" s="46">
        <v>0</v>
      </c>
      <c r="D32" s="18">
        <f t="shared" si="5"/>
        <v>0</v>
      </c>
      <c r="E32" s="47">
        <v>0</v>
      </c>
      <c r="F32" s="47">
        <v>0</v>
      </c>
      <c r="G32" s="18">
        <f t="shared" si="6"/>
        <v>0</v>
      </c>
      <c r="H32" s="16">
        <f t="shared" si="7"/>
        <v>0</v>
      </c>
      <c r="I32" s="21">
        <f t="shared" si="8"/>
        <v>0</v>
      </c>
    </row>
    <row r="33" spans="1:9" x14ac:dyDescent="0.3">
      <c r="A33" s="42"/>
      <c r="B33" s="16" t="s">
        <v>43</v>
      </c>
      <c r="C33" s="17" t="s">
        <v>43</v>
      </c>
      <c r="D33" s="22"/>
      <c r="E33" s="16" t="s">
        <v>43</v>
      </c>
      <c r="F33" s="17" t="s">
        <v>43</v>
      </c>
      <c r="G33" s="22"/>
      <c r="H33" s="35"/>
      <c r="I33" s="36"/>
    </row>
    <row r="34" spans="1:9" x14ac:dyDescent="0.3">
      <c r="A34" s="29" t="str">
        <f>Total!A34</f>
        <v>Years in the United States:</v>
      </c>
      <c r="B34" s="16" t="s">
        <v>43</v>
      </c>
      <c r="C34" s="17" t="s">
        <v>43</v>
      </c>
      <c r="D34" s="13"/>
      <c r="E34" s="16" t="s">
        <v>43</v>
      </c>
      <c r="F34" s="17" t="s">
        <v>43</v>
      </c>
      <c r="G34" s="13"/>
      <c r="H34" s="4"/>
      <c r="I34" s="13"/>
    </row>
    <row r="35" spans="1:9" x14ac:dyDescent="0.3">
      <c r="A35" s="30" t="str">
        <f>Total!A35</f>
        <v>Total</v>
      </c>
      <c r="B35" s="16">
        <v>380</v>
      </c>
      <c r="C35" s="17">
        <v>136</v>
      </c>
      <c r="D35" s="18">
        <f>B35/B$35</f>
        <v>1</v>
      </c>
      <c r="E35" s="16">
        <v>180</v>
      </c>
      <c r="F35" s="17">
        <v>93</v>
      </c>
      <c r="G35" s="18">
        <f>E35/E$35</f>
        <v>1</v>
      </c>
      <c r="H35" s="16">
        <f t="shared" ref="H35:H39" si="9">B35-E35</f>
        <v>200</v>
      </c>
      <c r="I35" s="21">
        <f t="shared" ref="I35:I39" si="10">((SQRT((C35/1.645)^2+(F35/1.645)^2)))*1.645</f>
        <v>164.7573974060042</v>
      </c>
    </row>
    <row r="36" spans="1:9" ht="28.8" x14ac:dyDescent="0.3">
      <c r="A36" s="31" t="str">
        <f>Total!A36</f>
        <v>Born in the United States (or Puerto Rico for those living in Puerto Rico)</v>
      </c>
      <c r="B36" s="16">
        <v>380</v>
      </c>
      <c r="C36" s="17">
        <v>136</v>
      </c>
      <c r="D36" s="18">
        <f t="shared" ref="D36:D39" si="11">B36/B$35</f>
        <v>1</v>
      </c>
      <c r="E36" s="16">
        <v>180</v>
      </c>
      <c r="F36" s="17">
        <v>93</v>
      </c>
      <c r="G36" s="18">
        <f t="shared" ref="G36:G39" si="12">E36/E$35</f>
        <v>1</v>
      </c>
      <c r="H36" s="16">
        <f t="shared" si="9"/>
        <v>200</v>
      </c>
      <c r="I36" s="21">
        <f t="shared" si="10"/>
        <v>164.7573974060042</v>
      </c>
    </row>
    <row r="37" spans="1:9" ht="28.8" x14ac:dyDescent="0.3">
      <c r="A37" s="31" t="str">
        <f>Total!A37</f>
        <v>Entered the United States (or Puerto Rico) 5 years ago or less</v>
      </c>
      <c r="B37" s="16">
        <v>0</v>
      </c>
      <c r="C37" s="17">
        <v>0</v>
      </c>
      <c r="D37" s="18">
        <f t="shared" si="11"/>
        <v>0</v>
      </c>
      <c r="E37" s="16">
        <v>0</v>
      </c>
      <c r="F37" s="17">
        <v>0</v>
      </c>
      <c r="G37" s="18">
        <f t="shared" si="12"/>
        <v>0</v>
      </c>
      <c r="H37" s="16">
        <f t="shared" si="9"/>
        <v>0</v>
      </c>
      <c r="I37" s="21">
        <f t="shared" si="10"/>
        <v>0</v>
      </c>
    </row>
    <row r="38" spans="1:9" ht="28.8" x14ac:dyDescent="0.3">
      <c r="A38" s="31" t="str">
        <f>Total!A38</f>
        <v xml:space="preserve"> Entered the United States (or Puerto Rico) 6 to 15 years ago</v>
      </c>
      <c r="B38" s="16">
        <v>0</v>
      </c>
      <c r="C38" s="17">
        <v>0</v>
      </c>
      <c r="D38" s="18">
        <f t="shared" si="11"/>
        <v>0</v>
      </c>
      <c r="E38" s="16">
        <v>0</v>
      </c>
      <c r="F38" s="17">
        <v>0</v>
      </c>
      <c r="G38" s="18">
        <f t="shared" si="12"/>
        <v>0</v>
      </c>
      <c r="H38" s="16">
        <f t="shared" si="9"/>
        <v>0</v>
      </c>
      <c r="I38" s="21">
        <f t="shared" si="10"/>
        <v>0</v>
      </c>
    </row>
    <row r="39" spans="1:9" ht="28.8" x14ac:dyDescent="0.3">
      <c r="A39" s="43" t="str">
        <f>Total!A39</f>
        <v>Entered the United States (or Puerto Rico) 16 years ago or more</v>
      </c>
      <c r="B39" s="24">
        <v>0</v>
      </c>
      <c r="C39" s="25">
        <v>0</v>
      </c>
      <c r="D39" s="26">
        <f t="shared" si="11"/>
        <v>0</v>
      </c>
      <c r="E39" s="24">
        <v>0</v>
      </c>
      <c r="F39" s="25">
        <v>0</v>
      </c>
      <c r="G39" s="26">
        <f t="shared" si="12"/>
        <v>0</v>
      </c>
      <c r="H39" s="24">
        <f t="shared" si="9"/>
        <v>0</v>
      </c>
      <c r="I39" s="27">
        <f t="shared" si="10"/>
        <v>0</v>
      </c>
    </row>
    <row r="41" spans="1:9" x14ac:dyDescent="0.3">
      <c r="A41" s="7" t="s">
        <v>7</v>
      </c>
    </row>
    <row r="42" spans="1:9" ht="30" customHeight="1" x14ac:dyDescent="0.3">
      <c r="A42" s="48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8"/>
      <c r="C42" s="48"/>
      <c r="D42" s="48"/>
      <c r="E42" s="48"/>
      <c r="F42" s="48"/>
      <c r="G42" s="48"/>
      <c r="H42" s="48"/>
      <c r="I42" s="48"/>
    </row>
    <row r="43" spans="1:9" x14ac:dyDescent="0.3">
      <c r="A43" s="48" t="str">
        <f>Total!A43</f>
        <v>*** Sum of migrants by Ability to Speak English will not equal sum of migrants by Place of Birth and Years in United States because of suppressed data.</v>
      </c>
      <c r="B43" s="48"/>
      <c r="C43" s="48"/>
      <c r="D43" s="48"/>
      <c r="E43" s="48"/>
      <c r="F43" s="48"/>
      <c r="G43" s="48"/>
      <c r="H43" s="48"/>
      <c r="I43" s="48"/>
    </row>
    <row r="44" spans="1:9" x14ac:dyDescent="0.3">
      <c r="A44" s="48" t="str">
        <f>Total!A44</f>
        <v>Source: 2009 to 2013 American Community Survey. Prepared by the Maryland Department of Planning.</v>
      </c>
      <c r="B44" s="48"/>
      <c r="C44" s="48"/>
      <c r="D44" s="48"/>
      <c r="E44" s="48"/>
      <c r="F44" s="48"/>
      <c r="G44" s="48"/>
      <c r="H44" s="48"/>
      <c r="I44" s="48"/>
    </row>
    <row r="45" spans="1:9" x14ac:dyDescent="0.3">
      <c r="A45" s="48"/>
      <c r="B45" s="48"/>
      <c r="C45" s="48"/>
      <c r="D45" s="48"/>
      <c r="E45" s="48"/>
      <c r="F45" s="48"/>
      <c r="G45" s="48"/>
      <c r="H45" s="48"/>
      <c r="I45" s="48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5"/>
      <c r="B2" s="55"/>
      <c r="C2" s="55"/>
      <c r="D2" s="55"/>
      <c r="E2" s="55"/>
      <c r="F2" s="55"/>
      <c r="G2" s="55"/>
      <c r="H2" s="55"/>
      <c r="I2" s="55"/>
    </row>
    <row r="3" spans="1:9" ht="15.6" x14ac:dyDescent="0.3">
      <c r="A3" s="2" t="str">
        <f>Intra!A3</f>
        <v>Garrett County</v>
      </c>
      <c r="B3" s="54" t="s">
        <v>47</v>
      </c>
      <c r="C3" s="54"/>
      <c r="D3" s="54"/>
      <c r="E3" s="54"/>
      <c r="F3" s="54"/>
      <c r="G3" s="54"/>
      <c r="H3" s="54"/>
      <c r="I3" s="5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1" t="s">
        <v>0</v>
      </c>
      <c r="C5" s="52"/>
      <c r="D5" s="53"/>
      <c r="E5" s="51" t="s">
        <v>6</v>
      </c>
      <c r="F5" s="52"/>
      <c r="G5" s="53"/>
      <c r="H5" s="51" t="s">
        <v>1</v>
      </c>
      <c r="I5" s="53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0" t="str">
        <f>Total!A8</f>
        <v>Total</v>
      </c>
      <c r="B8" s="47">
        <v>732</v>
      </c>
      <c r="C8" s="47">
        <v>233</v>
      </c>
      <c r="D8" s="18">
        <f t="shared" ref="D8" si="0">B8/B$8</f>
        <v>1</v>
      </c>
      <c r="E8" s="47">
        <v>95</v>
      </c>
      <c r="F8" s="47">
        <v>66</v>
      </c>
      <c r="G8" s="18">
        <f t="shared" ref="G8" si="1">E8/E$8</f>
        <v>1</v>
      </c>
      <c r="H8" s="37">
        <f t="shared" ref="H8:H11" si="2">B8-E8</f>
        <v>637</v>
      </c>
      <c r="I8" s="38">
        <f t="shared" ref="I8:I11" si="3">((SQRT((C8/1.645)^2+(F8/1.645)^2)))*1.645</f>
        <v>242.16729754448676</v>
      </c>
    </row>
    <row r="9" spans="1:9" x14ac:dyDescent="0.3">
      <c r="A9" s="31" t="str">
        <f>Total!A9</f>
        <v>Speak only English</v>
      </c>
      <c r="B9" s="47">
        <v>709</v>
      </c>
      <c r="C9" s="47">
        <v>232</v>
      </c>
      <c r="D9" s="18">
        <f>B9/B$8</f>
        <v>0.96857923497267762</v>
      </c>
      <c r="E9" s="47">
        <v>95</v>
      </c>
      <c r="F9" s="47">
        <v>66</v>
      </c>
      <c r="G9" s="18">
        <f>E9/E$8</f>
        <v>1</v>
      </c>
      <c r="H9" s="37">
        <f t="shared" si="2"/>
        <v>614</v>
      </c>
      <c r="I9" s="38">
        <f t="shared" si="3"/>
        <v>241.20530674095875</v>
      </c>
    </row>
    <row r="10" spans="1:9" ht="28.8" x14ac:dyDescent="0.3">
      <c r="A10" s="31" t="str">
        <f>Total!A10</f>
        <v>Speak a language other than English, speak English "very well"</v>
      </c>
      <c r="B10" s="47">
        <v>4</v>
      </c>
      <c r="C10" s="47">
        <v>9</v>
      </c>
      <c r="D10" s="18">
        <f>B10/B$8</f>
        <v>5.4644808743169399E-3</v>
      </c>
      <c r="E10" s="47">
        <v>0</v>
      </c>
      <c r="F10" s="47">
        <v>0</v>
      </c>
      <c r="G10" s="18">
        <f>E10/E$8</f>
        <v>0</v>
      </c>
      <c r="H10" s="37">
        <f t="shared" si="2"/>
        <v>4</v>
      </c>
      <c r="I10" s="38">
        <f t="shared" si="3"/>
        <v>9</v>
      </c>
    </row>
    <row r="11" spans="1:9" ht="28.8" x14ac:dyDescent="0.3">
      <c r="A11" s="31" t="str">
        <f>Total!A11</f>
        <v>Speak a language other than English, speak English less than "very well"</v>
      </c>
      <c r="B11" s="47">
        <v>19</v>
      </c>
      <c r="C11" s="47">
        <v>24</v>
      </c>
      <c r="D11" s="18">
        <f>B11/B$8</f>
        <v>2.5956284153005466E-2</v>
      </c>
      <c r="E11" s="47">
        <v>0</v>
      </c>
      <c r="F11" s="47">
        <v>0</v>
      </c>
      <c r="G11" s="18">
        <f>E11/E$8</f>
        <v>0</v>
      </c>
      <c r="H11" s="37">
        <f t="shared" si="2"/>
        <v>19</v>
      </c>
      <c r="I11" s="38">
        <f t="shared" si="3"/>
        <v>24</v>
      </c>
    </row>
    <row r="12" spans="1:9" x14ac:dyDescent="0.3">
      <c r="A12" s="20"/>
      <c r="B12" s="16" t="s">
        <v>43</v>
      </c>
      <c r="C12" s="17" t="s">
        <v>43</v>
      </c>
      <c r="D12" s="21"/>
      <c r="E12" s="16" t="s">
        <v>43</v>
      </c>
      <c r="F12" s="17" t="s">
        <v>43</v>
      </c>
      <c r="G12" s="21"/>
      <c r="H12" s="16"/>
      <c r="I12" s="21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0" t="str">
        <f>Total!A14</f>
        <v>Total</v>
      </c>
      <c r="B14" s="47">
        <v>744</v>
      </c>
      <c r="C14" s="47">
        <v>212</v>
      </c>
      <c r="D14" s="18">
        <f>B14/B$14</f>
        <v>1</v>
      </c>
      <c r="E14" s="47">
        <v>95</v>
      </c>
      <c r="F14" s="47">
        <v>67</v>
      </c>
      <c r="G14" s="18">
        <f>E14/E$14</f>
        <v>1</v>
      </c>
      <c r="H14" s="16">
        <f t="shared" ref="H14:H32" si="4">B14-E14</f>
        <v>649</v>
      </c>
      <c r="I14" s="21">
        <f t="shared" ref="I14:I32" si="5">((SQRT((C14/1.645)^2+(F14/1.645)^2)))*1.645</f>
        <v>222.3353323248466</v>
      </c>
    </row>
    <row r="15" spans="1:9" ht="28.8" x14ac:dyDescent="0.3">
      <c r="A15" s="31" t="str">
        <f>Total!A15</f>
        <v>Same state as current residence and residence 1 year ago</v>
      </c>
      <c r="B15" s="47">
        <v>0</v>
      </c>
      <c r="C15" s="47">
        <v>0</v>
      </c>
      <c r="D15" s="18">
        <f>B15/B$14</f>
        <v>0</v>
      </c>
      <c r="E15" s="47">
        <v>0</v>
      </c>
      <c r="F15" s="47">
        <v>0</v>
      </c>
      <c r="G15" s="18">
        <f>E15/E$14</f>
        <v>0</v>
      </c>
      <c r="H15" s="16">
        <f t="shared" si="4"/>
        <v>0</v>
      </c>
      <c r="I15" s="21">
        <f t="shared" si="5"/>
        <v>0</v>
      </c>
    </row>
    <row r="16" spans="1:9" ht="28.8" x14ac:dyDescent="0.3">
      <c r="A16" s="31" t="str">
        <f>Total!A16</f>
        <v>Same state as current residence, different state from residence 1 year ago</v>
      </c>
      <c r="B16" s="47">
        <v>183</v>
      </c>
      <c r="C16" s="47">
        <v>114</v>
      </c>
      <c r="D16" s="18">
        <f t="shared" ref="D16:D32" si="6">B16/B$14</f>
        <v>0.24596774193548387</v>
      </c>
      <c r="E16" s="47">
        <v>0</v>
      </c>
      <c r="F16" s="47">
        <v>0</v>
      </c>
      <c r="G16" s="18">
        <f t="shared" ref="G16:G32" si="7">E16/E$14</f>
        <v>0</v>
      </c>
      <c r="H16" s="16">
        <f t="shared" si="4"/>
        <v>183</v>
      </c>
      <c r="I16" s="21">
        <f t="shared" si="5"/>
        <v>114.00000000000001</v>
      </c>
    </row>
    <row r="17" spans="1:9" ht="28.8" x14ac:dyDescent="0.3">
      <c r="A17" s="31" t="str">
        <f>Total!A17</f>
        <v>Different state than current residence, same state as residence 1 year ago</v>
      </c>
      <c r="B17" s="47">
        <v>235</v>
      </c>
      <c r="C17" s="47">
        <v>106</v>
      </c>
      <c r="D17" s="18">
        <f t="shared" si="6"/>
        <v>0.31586021505376344</v>
      </c>
      <c r="E17" s="47">
        <v>57</v>
      </c>
      <c r="F17" s="47">
        <v>48</v>
      </c>
      <c r="G17" s="18">
        <f t="shared" si="7"/>
        <v>0.6</v>
      </c>
      <c r="H17" s="16">
        <f t="shared" si="4"/>
        <v>178</v>
      </c>
      <c r="I17" s="21">
        <f t="shared" si="5"/>
        <v>116.36150566231083</v>
      </c>
    </row>
    <row r="18" spans="1:9" ht="28.8" x14ac:dyDescent="0.3">
      <c r="A18" s="31" t="str">
        <f>Total!A18</f>
        <v>Different state than current residence or residence 1 year ago</v>
      </c>
      <c r="B18" s="47">
        <v>295</v>
      </c>
      <c r="C18" s="47">
        <v>141</v>
      </c>
      <c r="D18" s="18">
        <f t="shared" si="6"/>
        <v>0.396505376344086</v>
      </c>
      <c r="E18" s="47">
        <v>38</v>
      </c>
      <c r="F18" s="47">
        <v>47</v>
      </c>
      <c r="G18" s="18">
        <f t="shared" si="7"/>
        <v>0.4</v>
      </c>
      <c r="H18" s="16">
        <f t="shared" si="4"/>
        <v>257</v>
      </c>
      <c r="I18" s="21">
        <f t="shared" si="5"/>
        <v>148.62705002791384</v>
      </c>
    </row>
    <row r="19" spans="1:9" x14ac:dyDescent="0.3">
      <c r="A19" s="31" t="str">
        <f>Total!A19</f>
        <v>Born in U.S. Island Area</v>
      </c>
      <c r="B19" s="47">
        <v>0</v>
      </c>
      <c r="C19" s="47">
        <v>0</v>
      </c>
      <c r="D19" s="18">
        <f t="shared" si="6"/>
        <v>0</v>
      </c>
      <c r="E19" s="47">
        <v>0</v>
      </c>
      <c r="F19" s="47">
        <v>0</v>
      </c>
      <c r="G19" s="18">
        <f t="shared" si="7"/>
        <v>0</v>
      </c>
      <c r="H19" s="16">
        <f t="shared" si="4"/>
        <v>0</v>
      </c>
      <c r="I19" s="21">
        <f t="shared" si="5"/>
        <v>0</v>
      </c>
    </row>
    <row r="20" spans="1:9" x14ac:dyDescent="0.3">
      <c r="A20" s="31" t="str">
        <f>Total!A20</f>
        <v>Born in Germany</v>
      </c>
      <c r="B20" s="47">
        <v>12</v>
      </c>
      <c r="C20" s="47">
        <v>19</v>
      </c>
      <c r="D20" s="18">
        <f t="shared" si="6"/>
        <v>1.6129032258064516E-2</v>
      </c>
      <c r="E20" s="47">
        <v>0</v>
      </c>
      <c r="F20" s="47">
        <v>0</v>
      </c>
      <c r="G20" s="18">
        <f t="shared" si="7"/>
        <v>0</v>
      </c>
      <c r="H20" s="16">
        <f t="shared" si="4"/>
        <v>12</v>
      </c>
      <c r="I20" s="21">
        <f t="shared" si="5"/>
        <v>19</v>
      </c>
    </row>
    <row r="21" spans="1:9" x14ac:dyDescent="0.3">
      <c r="A21" s="31" t="str">
        <f>Total!A21</f>
        <v>Born in remainder of Europe</v>
      </c>
      <c r="B21" s="47">
        <v>13</v>
      </c>
      <c r="C21" s="47">
        <v>21</v>
      </c>
      <c r="D21" s="18">
        <f t="shared" si="6"/>
        <v>1.7473118279569891E-2</v>
      </c>
      <c r="E21" s="47">
        <v>0</v>
      </c>
      <c r="F21" s="47">
        <v>0</v>
      </c>
      <c r="G21" s="18">
        <f t="shared" si="7"/>
        <v>0</v>
      </c>
      <c r="H21" s="16">
        <f t="shared" si="4"/>
        <v>13</v>
      </c>
      <c r="I21" s="21">
        <f t="shared" si="5"/>
        <v>21</v>
      </c>
    </row>
    <row r="22" spans="1:9" ht="28.8" x14ac:dyDescent="0.3">
      <c r="A22" s="31" t="str">
        <f>Total!A22</f>
        <v>Born in China (People's Republic, Hong Kong, Macau, Paracel Islands, or Taiwan)</v>
      </c>
      <c r="B22" s="47">
        <v>0</v>
      </c>
      <c r="C22" s="47">
        <v>0</v>
      </c>
      <c r="D22" s="18">
        <f t="shared" si="6"/>
        <v>0</v>
      </c>
      <c r="E22" s="47">
        <v>0</v>
      </c>
      <c r="F22" s="47">
        <v>0</v>
      </c>
      <c r="G22" s="18">
        <f t="shared" si="7"/>
        <v>0</v>
      </c>
      <c r="H22" s="16">
        <f t="shared" si="4"/>
        <v>0</v>
      </c>
      <c r="I22" s="21">
        <f t="shared" si="5"/>
        <v>0</v>
      </c>
    </row>
    <row r="23" spans="1:9" x14ac:dyDescent="0.3">
      <c r="A23" s="31" t="str">
        <f>Total!A23</f>
        <v>Born in India</v>
      </c>
      <c r="B23" s="47">
        <v>0</v>
      </c>
      <c r="C23" s="47">
        <v>0</v>
      </c>
      <c r="D23" s="18">
        <f t="shared" si="6"/>
        <v>0</v>
      </c>
      <c r="E23" s="47">
        <v>0</v>
      </c>
      <c r="F23" s="47">
        <v>0</v>
      </c>
      <c r="G23" s="18">
        <f t="shared" si="7"/>
        <v>0</v>
      </c>
      <c r="H23" s="16">
        <f t="shared" si="4"/>
        <v>0</v>
      </c>
      <c r="I23" s="21">
        <f t="shared" si="5"/>
        <v>0</v>
      </c>
    </row>
    <row r="24" spans="1:9" x14ac:dyDescent="0.3">
      <c r="A24" s="31" t="str">
        <f>Total!A24</f>
        <v>Born in the Philippines</v>
      </c>
      <c r="B24" s="47">
        <v>0</v>
      </c>
      <c r="C24" s="47">
        <v>0</v>
      </c>
      <c r="D24" s="18">
        <f t="shared" si="6"/>
        <v>0</v>
      </c>
      <c r="E24" s="47">
        <v>0</v>
      </c>
      <c r="F24" s="47">
        <v>0</v>
      </c>
      <c r="G24" s="18">
        <f t="shared" si="7"/>
        <v>0</v>
      </c>
      <c r="H24" s="16">
        <f t="shared" si="4"/>
        <v>0</v>
      </c>
      <c r="I24" s="21">
        <f t="shared" si="5"/>
        <v>0</v>
      </c>
    </row>
    <row r="25" spans="1:9" x14ac:dyDescent="0.3">
      <c r="A25" s="31" t="str">
        <f>Total!A25</f>
        <v>Born in remainder of Asia</v>
      </c>
      <c r="B25" s="47">
        <v>0</v>
      </c>
      <c r="C25" s="47">
        <v>0</v>
      </c>
      <c r="D25" s="18">
        <f t="shared" si="6"/>
        <v>0</v>
      </c>
      <c r="E25" s="47">
        <v>0</v>
      </c>
      <c r="F25" s="47">
        <v>0</v>
      </c>
      <c r="G25" s="18">
        <f t="shared" si="7"/>
        <v>0</v>
      </c>
      <c r="H25" s="16">
        <f t="shared" si="4"/>
        <v>0</v>
      </c>
      <c r="I25" s="21">
        <f t="shared" si="5"/>
        <v>0</v>
      </c>
    </row>
    <row r="26" spans="1:9" x14ac:dyDescent="0.3">
      <c r="A26" s="31" t="str">
        <f>Total!A26</f>
        <v>Born in Northern America</v>
      </c>
      <c r="B26" s="47">
        <v>0</v>
      </c>
      <c r="C26" s="47">
        <v>0</v>
      </c>
      <c r="D26" s="18">
        <f t="shared" si="6"/>
        <v>0</v>
      </c>
      <c r="E26" s="47">
        <v>0</v>
      </c>
      <c r="F26" s="47">
        <v>0</v>
      </c>
      <c r="G26" s="18">
        <f t="shared" si="7"/>
        <v>0</v>
      </c>
      <c r="H26" s="16">
        <f t="shared" si="4"/>
        <v>0</v>
      </c>
      <c r="I26" s="21">
        <f t="shared" si="5"/>
        <v>0</v>
      </c>
    </row>
    <row r="27" spans="1:9" x14ac:dyDescent="0.3">
      <c r="A27" s="31" t="str">
        <f>Total!A27</f>
        <v>Born in Mexico</v>
      </c>
      <c r="B27" s="47">
        <v>0</v>
      </c>
      <c r="C27" s="47">
        <v>0</v>
      </c>
      <c r="D27" s="18">
        <f t="shared" si="6"/>
        <v>0</v>
      </c>
      <c r="E27" s="47">
        <v>0</v>
      </c>
      <c r="F27" s="47">
        <v>0</v>
      </c>
      <c r="G27" s="18">
        <f t="shared" si="7"/>
        <v>0</v>
      </c>
      <c r="H27" s="16">
        <f t="shared" si="4"/>
        <v>0</v>
      </c>
      <c r="I27" s="21">
        <f t="shared" si="5"/>
        <v>0</v>
      </c>
    </row>
    <row r="28" spans="1:9" x14ac:dyDescent="0.3">
      <c r="A28" s="31" t="str">
        <f>Total!A28</f>
        <v>Born in remainder of Central America</v>
      </c>
      <c r="B28" s="47">
        <v>0</v>
      </c>
      <c r="C28" s="47">
        <v>0</v>
      </c>
      <c r="D28" s="18">
        <f t="shared" si="6"/>
        <v>0</v>
      </c>
      <c r="E28" s="47">
        <v>0</v>
      </c>
      <c r="F28" s="47">
        <v>0</v>
      </c>
      <c r="G28" s="18">
        <f t="shared" si="7"/>
        <v>0</v>
      </c>
      <c r="H28" s="16">
        <f t="shared" si="4"/>
        <v>0</v>
      </c>
      <c r="I28" s="21">
        <f t="shared" si="5"/>
        <v>0</v>
      </c>
    </row>
    <row r="29" spans="1:9" x14ac:dyDescent="0.3">
      <c r="A29" s="31" t="str">
        <f>Total!A29</f>
        <v>Born in the Caribbean</v>
      </c>
      <c r="B29" s="47">
        <v>0</v>
      </c>
      <c r="C29" s="47">
        <v>0</v>
      </c>
      <c r="D29" s="18">
        <f t="shared" si="6"/>
        <v>0</v>
      </c>
      <c r="E29" s="47">
        <v>0</v>
      </c>
      <c r="F29" s="47">
        <v>0</v>
      </c>
      <c r="G29" s="18">
        <f t="shared" si="7"/>
        <v>0</v>
      </c>
      <c r="H29" s="16">
        <f t="shared" si="4"/>
        <v>0</v>
      </c>
      <c r="I29" s="21">
        <f t="shared" si="5"/>
        <v>0</v>
      </c>
    </row>
    <row r="30" spans="1:9" x14ac:dyDescent="0.3">
      <c r="A30" s="41" t="str">
        <f>Total!A30</f>
        <v>Born in South America</v>
      </c>
      <c r="B30" s="47">
        <v>6</v>
      </c>
      <c r="C30" s="47">
        <v>11</v>
      </c>
      <c r="D30" s="18">
        <f t="shared" si="6"/>
        <v>8.0645161290322578E-3</v>
      </c>
      <c r="E30" s="47">
        <v>0</v>
      </c>
      <c r="F30" s="47">
        <v>0</v>
      </c>
      <c r="G30" s="18">
        <f t="shared" si="7"/>
        <v>0</v>
      </c>
      <c r="H30" s="16">
        <f t="shared" si="4"/>
        <v>6</v>
      </c>
      <c r="I30" s="21">
        <f t="shared" si="5"/>
        <v>11</v>
      </c>
    </row>
    <row r="31" spans="1:9" x14ac:dyDescent="0.3">
      <c r="A31" s="39" t="str">
        <f>Total!A31</f>
        <v>Born in Africa</v>
      </c>
      <c r="B31" s="47">
        <v>0</v>
      </c>
      <c r="C31" s="47">
        <v>0</v>
      </c>
      <c r="D31" s="18">
        <f t="shared" si="6"/>
        <v>0</v>
      </c>
      <c r="E31" s="47">
        <v>0</v>
      </c>
      <c r="F31" s="47">
        <v>0</v>
      </c>
      <c r="G31" s="18">
        <f t="shared" si="7"/>
        <v>0</v>
      </c>
      <c r="H31" s="16">
        <f t="shared" si="4"/>
        <v>0</v>
      </c>
      <c r="I31" s="21">
        <f t="shared" si="5"/>
        <v>0</v>
      </c>
    </row>
    <row r="32" spans="1:9" x14ac:dyDescent="0.3">
      <c r="A32" s="41" t="str">
        <f>Total!A32</f>
        <v>Born in Oceania or At Sea</v>
      </c>
      <c r="B32" s="47">
        <v>0</v>
      </c>
      <c r="C32" s="47">
        <v>0</v>
      </c>
      <c r="D32" s="18">
        <f t="shared" si="6"/>
        <v>0</v>
      </c>
      <c r="E32" s="47">
        <v>0</v>
      </c>
      <c r="F32" s="47">
        <v>0</v>
      </c>
      <c r="G32" s="18">
        <f t="shared" si="7"/>
        <v>0</v>
      </c>
      <c r="H32" s="16">
        <f t="shared" si="4"/>
        <v>0</v>
      </c>
      <c r="I32" s="21">
        <f t="shared" si="5"/>
        <v>0</v>
      </c>
    </row>
    <row r="33" spans="1:9" x14ac:dyDescent="0.3">
      <c r="A33" s="32"/>
      <c r="B33" s="16" t="s">
        <v>43</v>
      </c>
      <c r="C33" s="17" t="s">
        <v>43</v>
      </c>
      <c r="D33" s="22"/>
      <c r="E33" s="16" t="s">
        <v>43</v>
      </c>
      <c r="F33" s="17" t="s">
        <v>43</v>
      </c>
      <c r="G33" s="22"/>
      <c r="H33" s="35"/>
      <c r="I33" s="36"/>
    </row>
    <row r="34" spans="1:9" x14ac:dyDescent="0.3">
      <c r="A34" s="11" t="str">
        <f>Total!A34</f>
        <v>Years in the United States:</v>
      </c>
      <c r="B34" s="16" t="s">
        <v>43</v>
      </c>
      <c r="C34" s="17" t="s">
        <v>43</v>
      </c>
      <c r="D34" s="13"/>
      <c r="E34" s="16" t="s">
        <v>43</v>
      </c>
      <c r="F34" s="17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6">
        <v>744</v>
      </c>
      <c r="C35" s="17">
        <v>236</v>
      </c>
      <c r="D35" s="18">
        <f>B35/B$35</f>
        <v>1</v>
      </c>
      <c r="E35" s="16">
        <v>95</v>
      </c>
      <c r="F35" s="17">
        <v>66</v>
      </c>
      <c r="G35" s="18">
        <f>E35/E$35</f>
        <v>1</v>
      </c>
      <c r="H35" s="16">
        <f>B35-E35</f>
        <v>649</v>
      </c>
      <c r="I35" s="21">
        <f t="shared" ref="I35:I39" si="8">((SQRT((C35/1.645)^2+(F35/1.645)^2)))*1.645</f>
        <v>245.05509584581179</v>
      </c>
    </row>
    <row r="36" spans="1:9" ht="28.8" x14ac:dyDescent="0.3">
      <c r="A36" s="19" t="str">
        <f>Total!A36</f>
        <v>Born in the United States (or Puerto Rico for those living in Puerto Rico)</v>
      </c>
      <c r="B36" s="16">
        <v>713</v>
      </c>
      <c r="C36" s="17">
        <v>234</v>
      </c>
      <c r="D36" s="18">
        <f t="shared" ref="D36:D39" si="9">B36/B$35</f>
        <v>0.95833333333333337</v>
      </c>
      <c r="E36" s="16">
        <v>95</v>
      </c>
      <c r="F36" s="17">
        <v>66</v>
      </c>
      <c r="G36" s="18">
        <f t="shared" ref="G36:G39" si="10">E36/E$35</f>
        <v>1</v>
      </c>
      <c r="H36" s="16">
        <f t="shared" ref="H36:H39" si="11">B36-E36</f>
        <v>618</v>
      </c>
      <c r="I36" s="21">
        <f t="shared" si="8"/>
        <v>243.12959507225773</v>
      </c>
    </row>
    <row r="37" spans="1:9" ht="28.8" x14ac:dyDescent="0.3">
      <c r="A37" s="19" t="str">
        <f>Total!A37</f>
        <v>Entered the United States (or Puerto Rico) 5 years ago or less</v>
      </c>
      <c r="B37" s="16">
        <v>13</v>
      </c>
      <c r="C37" s="17">
        <v>21</v>
      </c>
      <c r="D37" s="18">
        <f t="shared" si="9"/>
        <v>1.7473118279569891E-2</v>
      </c>
      <c r="E37" s="16">
        <v>0</v>
      </c>
      <c r="F37" s="17">
        <v>0</v>
      </c>
      <c r="G37" s="18">
        <f t="shared" si="10"/>
        <v>0</v>
      </c>
      <c r="H37" s="16">
        <f t="shared" si="11"/>
        <v>13</v>
      </c>
      <c r="I37" s="21">
        <f t="shared" si="8"/>
        <v>21</v>
      </c>
    </row>
    <row r="38" spans="1:9" ht="28.8" x14ac:dyDescent="0.3">
      <c r="A38" s="19" t="str">
        <f>Total!A38</f>
        <v xml:space="preserve"> Entered the United States (or Puerto Rico) 6 to 15 years ago</v>
      </c>
      <c r="B38" s="16">
        <v>6</v>
      </c>
      <c r="C38" s="17">
        <v>11</v>
      </c>
      <c r="D38" s="18">
        <f t="shared" si="9"/>
        <v>8.0645161290322578E-3</v>
      </c>
      <c r="E38" s="16">
        <v>0</v>
      </c>
      <c r="F38" s="17">
        <v>0</v>
      </c>
      <c r="G38" s="18">
        <f t="shared" si="10"/>
        <v>0</v>
      </c>
      <c r="H38" s="16">
        <f t="shared" si="11"/>
        <v>6</v>
      </c>
      <c r="I38" s="21">
        <f t="shared" si="8"/>
        <v>11</v>
      </c>
    </row>
    <row r="39" spans="1:9" ht="28.8" x14ac:dyDescent="0.3">
      <c r="A39" s="23" t="str">
        <f>Total!A39</f>
        <v>Entered the United States (or Puerto Rico) 16 years ago or more</v>
      </c>
      <c r="B39" s="24">
        <v>12</v>
      </c>
      <c r="C39" s="25">
        <v>19</v>
      </c>
      <c r="D39" s="26">
        <f t="shared" si="9"/>
        <v>1.6129032258064516E-2</v>
      </c>
      <c r="E39" s="24">
        <v>0</v>
      </c>
      <c r="F39" s="25">
        <v>0</v>
      </c>
      <c r="G39" s="26">
        <f t="shared" si="10"/>
        <v>0</v>
      </c>
      <c r="H39" s="24">
        <f t="shared" si="11"/>
        <v>12</v>
      </c>
      <c r="I39" s="27">
        <f t="shared" si="8"/>
        <v>19</v>
      </c>
    </row>
    <row r="41" spans="1:9" x14ac:dyDescent="0.3">
      <c r="A41" s="7" t="s">
        <v>8</v>
      </c>
    </row>
    <row r="42" spans="1:9" ht="28.2" customHeight="1" x14ac:dyDescent="0.3">
      <c r="A42" s="48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8"/>
      <c r="C42" s="48"/>
      <c r="D42" s="48"/>
      <c r="E42" s="48"/>
      <c r="F42" s="48"/>
      <c r="G42" s="48"/>
      <c r="H42" s="48"/>
      <c r="I42" s="48"/>
    </row>
    <row r="43" spans="1:9" x14ac:dyDescent="0.3">
      <c r="A43" s="48" t="str">
        <f>Total!A43</f>
        <v>*** Sum of migrants by Ability to Speak English will not equal sum of migrants by Place of Birth and Years in United States because of suppressed data.</v>
      </c>
      <c r="B43" s="48"/>
      <c r="C43" s="48"/>
      <c r="D43" s="48"/>
      <c r="E43" s="48"/>
      <c r="F43" s="48"/>
      <c r="G43" s="48"/>
      <c r="H43" s="48"/>
      <c r="I43" s="48"/>
    </row>
    <row r="44" spans="1:9" x14ac:dyDescent="0.3">
      <c r="A44" s="48" t="str">
        <f>Total!A44</f>
        <v>Source: 2009 to 2013 American Community Survey. Prepared by the Maryland Department of Planning.</v>
      </c>
      <c r="B44" s="48"/>
      <c r="C44" s="48"/>
      <c r="D44" s="48"/>
      <c r="E44" s="48"/>
      <c r="F44" s="48"/>
      <c r="G44" s="48"/>
      <c r="H44" s="48"/>
      <c r="I44" s="48"/>
    </row>
    <row r="45" spans="1:9" x14ac:dyDescent="0.3">
      <c r="A45" s="48"/>
      <c r="B45" s="48"/>
      <c r="C45" s="48"/>
      <c r="D45" s="48"/>
      <c r="E45" s="48"/>
      <c r="F45" s="48"/>
      <c r="G45" s="48"/>
      <c r="H45" s="48"/>
      <c r="I45" s="48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5"/>
      <c r="B2" s="55"/>
      <c r="C2" s="55"/>
      <c r="D2" s="55"/>
      <c r="E2" s="55"/>
      <c r="F2" s="55"/>
      <c r="G2" s="55"/>
      <c r="H2" s="55"/>
      <c r="I2" s="55"/>
    </row>
    <row r="3" spans="1:9" ht="15.6" x14ac:dyDescent="0.3">
      <c r="A3" s="2" t="str">
        <f>Intra!A3</f>
        <v>Garrett County</v>
      </c>
      <c r="B3" s="54" t="s">
        <v>48</v>
      </c>
      <c r="C3" s="54"/>
      <c r="D3" s="54"/>
      <c r="E3" s="54"/>
      <c r="F3" s="54"/>
      <c r="G3" s="54"/>
      <c r="H3" s="54"/>
      <c r="I3" s="5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1" t="s">
        <v>0</v>
      </c>
      <c r="C5" s="52"/>
      <c r="D5" s="53"/>
      <c r="E5" s="51" t="s">
        <v>6</v>
      </c>
      <c r="F5" s="52"/>
      <c r="G5" s="53"/>
      <c r="H5" s="51" t="s">
        <v>1</v>
      </c>
      <c r="I5" s="53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0" t="str">
        <f>Total!A8</f>
        <v>Total</v>
      </c>
      <c r="B8" s="16">
        <v>0</v>
      </c>
      <c r="C8" s="17">
        <v>0</v>
      </c>
      <c r="D8" s="18">
        <v>0</v>
      </c>
      <c r="E8" s="16">
        <v>0</v>
      </c>
      <c r="F8" s="17">
        <v>0</v>
      </c>
      <c r="G8" s="18">
        <v>0</v>
      </c>
      <c r="H8" s="37">
        <f t="shared" ref="H8:H11" si="0">B8-E8</f>
        <v>0</v>
      </c>
      <c r="I8" s="38">
        <f t="shared" ref="I8:I9" si="1">((SQRT((C8/1.645)^2+(F8/1.645)^2)))*1.645</f>
        <v>0</v>
      </c>
    </row>
    <row r="9" spans="1:9" x14ac:dyDescent="0.3">
      <c r="A9" s="31" t="str">
        <f>Total!A9</f>
        <v>Speak only English</v>
      </c>
      <c r="B9" s="16">
        <v>0</v>
      </c>
      <c r="C9" s="17">
        <v>0</v>
      </c>
      <c r="D9" s="18">
        <v>0</v>
      </c>
      <c r="E9" s="16">
        <v>0</v>
      </c>
      <c r="F9" s="17">
        <v>0</v>
      </c>
      <c r="G9" s="18">
        <v>0</v>
      </c>
      <c r="H9" s="37">
        <f t="shared" si="0"/>
        <v>0</v>
      </c>
      <c r="I9" s="38">
        <f t="shared" si="1"/>
        <v>0</v>
      </c>
    </row>
    <row r="10" spans="1:9" ht="28.8" x14ac:dyDescent="0.3">
      <c r="A10" s="31" t="str">
        <f>Total!A10</f>
        <v>Speak a language other than English, speak English "very well"</v>
      </c>
      <c r="B10" s="16">
        <v>0</v>
      </c>
      <c r="C10" s="17">
        <v>0</v>
      </c>
      <c r="D10" s="18">
        <v>0</v>
      </c>
      <c r="E10" s="16">
        <v>0</v>
      </c>
      <c r="F10" s="17">
        <v>0</v>
      </c>
      <c r="G10" s="18">
        <v>0</v>
      </c>
      <c r="H10" s="37">
        <f t="shared" si="0"/>
        <v>0</v>
      </c>
      <c r="I10" s="38">
        <f>((SQRT((C10/1.645)^2+(F10/1.645)^2)))*1.645</f>
        <v>0</v>
      </c>
    </row>
    <row r="11" spans="1:9" ht="28.8" x14ac:dyDescent="0.3">
      <c r="A11" s="31" t="str">
        <f>Total!A11</f>
        <v>Speak a language other than English, speak English less than "very well"</v>
      </c>
      <c r="B11" s="16">
        <v>0</v>
      </c>
      <c r="C11" s="17">
        <v>0</v>
      </c>
      <c r="D11" s="18">
        <v>0</v>
      </c>
      <c r="E11" s="16">
        <v>0</v>
      </c>
      <c r="F11" s="17">
        <v>0</v>
      </c>
      <c r="G11" s="18">
        <v>0</v>
      </c>
      <c r="H11" s="37">
        <f t="shared" si="0"/>
        <v>0</v>
      </c>
      <c r="I11" s="38">
        <f>((SQRT((C11/1.645)^2+(F11/1.645)^2)))*1.645</f>
        <v>0</v>
      </c>
    </row>
    <row r="12" spans="1:9" x14ac:dyDescent="0.3">
      <c r="A12" s="20"/>
      <c r="B12" s="16"/>
      <c r="C12" s="17"/>
      <c r="D12" s="21"/>
      <c r="E12" s="16"/>
      <c r="F12" s="17"/>
      <c r="G12" s="21"/>
      <c r="H12" s="16"/>
      <c r="I12" s="21"/>
    </row>
    <row r="13" spans="1:9" x14ac:dyDescent="0.3">
      <c r="A13" s="11" t="str">
        <f>Total!A13</f>
        <v>Place of Birth:</v>
      </c>
      <c r="B13" s="4"/>
      <c r="C13" s="12"/>
      <c r="D13" s="13"/>
      <c r="E13" s="4"/>
      <c r="F13" s="12"/>
      <c r="G13" s="13"/>
      <c r="H13" s="4"/>
      <c r="I13" s="13"/>
    </row>
    <row r="14" spans="1:9" x14ac:dyDescent="0.3">
      <c r="A14" s="30" t="str">
        <f>Total!A14</f>
        <v>Total</v>
      </c>
      <c r="B14" s="47">
        <v>0</v>
      </c>
      <c r="C14" s="47">
        <v>0</v>
      </c>
      <c r="D14" s="18">
        <v>0</v>
      </c>
      <c r="E14" s="47">
        <v>0</v>
      </c>
      <c r="F14" s="47">
        <v>0</v>
      </c>
      <c r="G14" s="18">
        <v>0</v>
      </c>
      <c r="H14" s="16">
        <f t="shared" ref="H14:H32" si="2">B14-E14</f>
        <v>0</v>
      </c>
      <c r="I14" s="21">
        <f t="shared" ref="I14:I32" si="3">((SQRT((C14/1.645)^2+(F14/1.645)^2)))*1.645</f>
        <v>0</v>
      </c>
    </row>
    <row r="15" spans="1:9" ht="28.8" x14ac:dyDescent="0.3">
      <c r="A15" s="31" t="str">
        <f>Total!A15</f>
        <v>Same state as current residence and residence 1 year ago</v>
      </c>
      <c r="B15" s="47">
        <v>0</v>
      </c>
      <c r="C15" s="47">
        <v>0</v>
      </c>
      <c r="D15" s="18">
        <v>0</v>
      </c>
      <c r="E15" s="47">
        <v>0</v>
      </c>
      <c r="F15" s="47">
        <v>0</v>
      </c>
      <c r="G15" s="18">
        <v>0</v>
      </c>
      <c r="H15" s="16">
        <f t="shared" si="2"/>
        <v>0</v>
      </c>
      <c r="I15" s="21">
        <f t="shared" si="3"/>
        <v>0</v>
      </c>
    </row>
    <row r="16" spans="1:9" ht="28.8" x14ac:dyDescent="0.3">
      <c r="A16" s="31" t="str">
        <f>Total!A16</f>
        <v>Same state as current residence, different state from residence 1 year ago</v>
      </c>
      <c r="B16" s="47">
        <v>0</v>
      </c>
      <c r="C16" s="47">
        <v>0</v>
      </c>
      <c r="D16" s="18">
        <v>0</v>
      </c>
      <c r="E16" s="47">
        <v>0</v>
      </c>
      <c r="F16" s="47">
        <v>0</v>
      </c>
      <c r="G16" s="18">
        <v>0</v>
      </c>
      <c r="H16" s="16">
        <f t="shared" si="2"/>
        <v>0</v>
      </c>
      <c r="I16" s="21">
        <f t="shared" si="3"/>
        <v>0</v>
      </c>
    </row>
    <row r="17" spans="1:9" ht="28.8" x14ac:dyDescent="0.3">
      <c r="A17" s="31" t="str">
        <f>Total!A17</f>
        <v>Different state than current residence, same state as residence 1 year ago</v>
      </c>
      <c r="B17" s="47">
        <v>0</v>
      </c>
      <c r="C17" s="47">
        <v>0</v>
      </c>
      <c r="D17" s="18">
        <v>0</v>
      </c>
      <c r="E17" s="47">
        <v>0</v>
      </c>
      <c r="F17" s="47">
        <v>0</v>
      </c>
      <c r="G17" s="18">
        <v>0</v>
      </c>
      <c r="H17" s="16">
        <f t="shared" si="2"/>
        <v>0</v>
      </c>
      <c r="I17" s="21">
        <f t="shared" si="3"/>
        <v>0</v>
      </c>
    </row>
    <row r="18" spans="1:9" ht="28.8" x14ac:dyDescent="0.3">
      <c r="A18" s="31" t="str">
        <f>Total!A18</f>
        <v>Different state than current residence or residence 1 year ago</v>
      </c>
      <c r="B18" s="47">
        <v>0</v>
      </c>
      <c r="C18" s="47">
        <v>0</v>
      </c>
      <c r="D18" s="18">
        <v>0</v>
      </c>
      <c r="E18" s="47">
        <v>0</v>
      </c>
      <c r="F18" s="47">
        <v>0</v>
      </c>
      <c r="G18" s="18">
        <v>0</v>
      </c>
      <c r="H18" s="16">
        <f t="shared" si="2"/>
        <v>0</v>
      </c>
      <c r="I18" s="21">
        <f t="shared" si="3"/>
        <v>0</v>
      </c>
    </row>
    <row r="19" spans="1:9" x14ac:dyDescent="0.3">
      <c r="A19" s="31" t="str">
        <f>Total!A19</f>
        <v>Born in U.S. Island Area</v>
      </c>
      <c r="B19" s="47">
        <v>0</v>
      </c>
      <c r="C19" s="47">
        <v>0</v>
      </c>
      <c r="D19" s="18">
        <v>0</v>
      </c>
      <c r="E19" s="47">
        <v>0</v>
      </c>
      <c r="F19" s="47">
        <v>0</v>
      </c>
      <c r="G19" s="18">
        <v>0</v>
      </c>
      <c r="H19" s="16">
        <f t="shared" si="2"/>
        <v>0</v>
      </c>
      <c r="I19" s="21">
        <f t="shared" si="3"/>
        <v>0</v>
      </c>
    </row>
    <row r="20" spans="1:9" x14ac:dyDescent="0.3">
      <c r="A20" s="31" t="str">
        <f>Total!A20</f>
        <v>Born in Germany</v>
      </c>
      <c r="B20" s="47">
        <v>0</v>
      </c>
      <c r="C20" s="47">
        <v>0</v>
      </c>
      <c r="D20" s="18">
        <v>0</v>
      </c>
      <c r="E20" s="47">
        <v>0</v>
      </c>
      <c r="F20" s="47">
        <v>0</v>
      </c>
      <c r="G20" s="18">
        <v>0</v>
      </c>
      <c r="H20" s="16">
        <f t="shared" si="2"/>
        <v>0</v>
      </c>
      <c r="I20" s="21">
        <f t="shared" si="3"/>
        <v>0</v>
      </c>
    </row>
    <row r="21" spans="1:9" x14ac:dyDescent="0.3">
      <c r="A21" s="31" t="str">
        <f>Total!A21</f>
        <v>Born in remainder of Europe</v>
      </c>
      <c r="B21" s="47">
        <v>0</v>
      </c>
      <c r="C21" s="47">
        <v>0</v>
      </c>
      <c r="D21" s="18">
        <v>0</v>
      </c>
      <c r="E21" s="47">
        <v>0</v>
      </c>
      <c r="F21" s="47">
        <v>0</v>
      </c>
      <c r="G21" s="18">
        <v>0</v>
      </c>
      <c r="H21" s="16">
        <f t="shared" si="2"/>
        <v>0</v>
      </c>
      <c r="I21" s="21">
        <f t="shared" si="3"/>
        <v>0</v>
      </c>
    </row>
    <row r="22" spans="1:9" ht="28.8" x14ac:dyDescent="0.3">
      <c r="A22" s="31" t="str">
        <f>Total!A22</f>
        <v>Born in China (People's Republic, Hong Kong, Macau, Paracel Islands, or Taiwan)</v>
      </c>
      <c r="B22" s="47">
        <v>0</v>
      </c>
      <c r="C22" s="47">
        <v>0</v>
      </c>
      <c r="D22" s="18">
        <v>0</v>
      </c>
      <c r="E22" s="47">
        <v>0</v>
      </c>
      <c r="F22" s="47">
        <v>0</v>
      </c>
      <c r="G22" s="18">
        <v>0</v>
      </c>
      <c r="H22" s="16">
        <f t="shared" si="2"/>
        <v>0</v>
      </c>
      <c r="I22" s="21">
        <f t="shared" si="3"/>
        <v>0</v>
      </c>
    </row>
    <row r="23" spans="1:9" x14ac:dyDescent="0.3">
      <c r="A23" s="31" t="str">
        <f>Total!A23</f>
        <v>Born in India</v>
      </c>
      <c r="B23" s="47">
        <v>0</v>
      </c>
      <c r="C23" s="47">
        <v>0</v>
      </c>
      <c r="D23" s="18">
        <v>0</v>
      </c>
      <c r="E23" s="47">
        <v>0</v>
      </c>
      <c r="F23" s="47">
        <v>0</v>
      </c>
      <c r="G23" s="18">
        <v>0</v>
      </c>
      <c r="H23" s="16">
        <f t="shared" si="2"/>
        <v>0</v>
      </c>
      <c r="I23" s="21">
        <f t="shared" si="3"/>
        <v>0</v>
      </c>
    </row>
    <row r="24" spans="1:9" x14ac:dyDescent="0.3">
      <c r="A24" s="31" t="str">
        <f>Total!A24</f>
        <v>Born in the Philippines</v>
      </c>
      <c r="B24" s="47">
        <v>0</v>
      </c>
      <c r="C24" s="47">
        <v>0</v>
      </c>
      <c r="D24" s="18">
        <v>0</v>
      </c>
      <c r="E24" s="47">
        <v>0</v>
      </c>
      <c r="F24" s="47">
        <v>0</v>
      </c>
      <c r="G24" s="18">
        <v>0</v>
      </c>
      <c r="H24" s="16">
        <f t="shared" si="2"/>
        <v>0</v>
      </c>
      <c r="I24" s="21">
        <f t="shared" si="3"/>
        <v>0</v>
      </c>
    </row>
    <row r="25" spans="1:9" x14ac:dyDescent="0.3">
      <c r="A25" s="31" t="str">
        <f>Total!A25</f>
        <v>Born in remainder of Asia</v>
      </c>
      <c r="B25" s="47">
        <v>0</v>
      </c>
      <c r="C25" s="47">
        <v>0</v>
      </c>
      <c r="D25" s="18">
        <v>0</v>
      </c>
      <c r="E25" s="47">
        <v>0</v>
      </c>
      <c r="F25" s="47">
        <v>0</v>
      </c>
      <c r="G25" s="18">
        <v>0</v>
      </c>
      <c r="H25" s="16">
        <f t="shared" si="2"/>
        <v>0</v>
      </c>
      <c r="I25" s="21">
        <f t="shared" si="3"/>
        <v>0</v>
      </c>
    </row>
    <row r="26" spans="1:9" x14ac:dyDescent="0.3">
      <c r="A26" s="31" t="str">
        <f>Total!A26</f>
        <v>Born in Northern America</v>
      </c>
      <c r="B26" s="47">
        <v>0</v>
      </c>
      <c r="C26" s="47">
        <v>0</v>
      </c>
      <c r="D26" s="18">
        <v>0</v>
      </c>
      <c r="E26" s="47">
        <v>0</v>
      </c>
      <c r="F26" s="47">
        <v>0</v>
      </c>
      <c r="G26" s="18">
        <v>0</v>
      </c>
      <c r="H26" s="16">
        <f t="shared" si="2"/>
        <v>0</v>
      </c>
      <c r="I26" s="21">
        <f t="shared" si="3"/>
        <v>0</v>
      </c>
    </row>
    <row r="27" spans="1:9" x14ac:dyDescent="0.3">
      <c r="A27" s="31" t="str">
        <f>Total!A27</f>
        <v>Born in Mexico</v>
      </c>
      <c r="B27" s="47">
        <v>0</v>
      </c>
      <c r="C27" s="47">
        <v>0</v>
      </c>
      <c r="D27" s="18">
        <v>0</v>
      </c>
      <c r="E27" s="47">
        <v>0</v>
      </c>
      <c r="F27" s="47">
        <v>0</v>
      </c>
      <c r="G27" s="18">
        <v>0</v>
      </c>
      <c r="H27" s="16">
        <f t="shared" si="2"/>
        <v>0</v>
      </c>
      <c r="I27" s="21">
        <f t="shared" si="3"/>
        <v>0</v>
      </c>
    </row>
    <row r="28" spans="1:9" x14ac:dyDescent="0.3">
      <c r="A28" s="31" t="str">
        <f>Total!A28</f>
        <v>Born in remainder of Central America</v>
      </c>
      <c r="B28" s="47">
        <v>0</v>
      </c>
      <c r="C28" s="47">
        <v>0</v>
      </c>
      <c r="D28" s="18">
        <v>0</v>
      </c>
      <c r="E28" s="47">
        <v>0</v>
      </c>
      <c r="F28" s="47">
        <v>0</v>
      </c>
      <c r="G28" s="18">
        <v>0</v>
      </c>
      <c r="H28" s="16">
        <f t="shared" si="2"/>
        <v>0</v>
      </c>
      <c r="I28" s="21">
        <f t="shared" si="3"/>
        <v>0</v>
      </c>
    </row>
    <row r="29" spans="1:9" x14ac:dyDescent="0.3">
      <c r="A29" s="31" t="str">
        <f>Total!A29</f>
        <v>Born in the Caribbean</v>
      </c>
      <c r="B29" s="47">
        <v>0</v>
      </c>
      <c r="C29" s="47">
        <v>0</v>
      </c>
      <c r="D29" s="18">
        <v>0</v>
      </c>
      <c r="E29" s="47">
        <v>0</v>
      </c>
      <c r="F29" s="47">
        <v>0</v>
      </c>
      <c r="G29" s="18">
        <v>0</v>
      </c>
      <c r="H29" s="16">
        <f t="shared" si="2"/>
        <v>0</v>
      </c>
      <c r="I29" s="21">
        <f t="shared" si="3"/>
        <v>0</v>
      </c>
    </row>
    <row r="30" spans="1:9" x14ac:dyDescent="0.3">
      <c r="A30" s="41" t="str">
        <f>Total!A30</f>
        <v>Born in South America</v>
      </c>
      <c r="B30" s="47">
        <v>0</v>
      </c>
      <c r="C30" s="47">
        <v>0</v>
      </c>
      <c r="D30" s="18">
        <v>0</v>
      </c>
      <c r="E30" s="47">
        <v>0</v>
      </c>
      <c r="F30" s="47">
        <v>0</v>
      </c>
      <c r="G30" s="18">
        <v>0</v>
      </c>
      <c r="H30" s="16">
        <f t="shared" si="2"/>
        <v>0</v>
      </c>
      <c r="I30" s="21">
        <f t="shared" si="3"/>
        <v>0</v>
      </c>
    </row>
    <row r="31" spans="1:9" x14ac:dyDescent="0.3">
      <c r="A31" s="39" t="str">
        <f>Total!A31</f>
        <v>Born in Africa</v>
      </c>
      <c r="B31" s="47">
        <v>0</v>
      </c>
      <c r="C31" s="47">
        <v>0</v>
      </c>
      <c r="D31" s="18">
        <v>0</v>
      </c>
      <c r="E31" s="47">
        <v>0</v>
      </c>
      <c r="F31" s="47">
        <v>0</v>
      </c>
      <c r="G31" s="18">
        <v>0</v>
      </c>
      <c r="H31" s="16">
        <f t="shared" si="2"/>
        <v>0</v>
      </c>
      <c r="I31" s="21">
        <f t="shared" si="3"/>
        <v>0</v>
      </c>
    </row>
    <row r="32" spans="1:9" x14ac:dyDescent="0.3">
      <c r="A32" s="41" t="str">
        <f>Total!A32</f>
        <v>Born in Oceania or At Sea</v>
      </c>
      <c r="B32" s="47">
        <v>0</v>
      </c>
      <c r="C32" s="47">
        <v>0</v>
      </c>
      <c r="D32" s="18">
        <v>0</v>
      </c>
      <c r="E32" s="47">
        <v>0</v>
      </c>
      <c r="F32" s="47">
        <v>0</v>
      </c>
      <c r="G32" s="18">
        <v>0</v>
      </c>
      <c r="H32" s="16">
        <f t="shared" si="2"/>
        <v>0</v>
      </c>
      <c r="I32" s="21">
        <f t="shared" si="3"/>
        <v>0</v>
      </c>
    </row>
    <row r="33" spans="1:9" x14ac:dyDescent="0.3">
      <c r="A33" s="32"/>
      <c r="B33" s="16"/>
      <c r="C33" s="17"/>
      <c r="D33" s="22"/>
      <c r="E33" s="16"/>
      <c r="F33" s="17"/>
      <c r="G33" s="22"/>
      <c r="H33" s="35"/>
      <c r="I33" s="36"/>
    </row>
    <row r="34" spans="1:9" x14ac:dyDescent="0.3">
      <c r="A34" s="11" t="str">
        <f>Total!A34</f>
        <v>Years in the United States:</v>
      </c>
      <c r="B34" s="16"/>
      <c r="C34" s="17"/>
      <c r="D34" s="13"/>
      <c r="E34" s="16"/>
      <c r="F34" s="17"/>
      <c r="G34" s="13"/>
      <c r="H34" s="4"/>
      <c r="I34" s="13"/>
    </row>
    <row r="35" spans="1:9" x14ac:dyDescent="0.3">
      <c r="A35" s="14" t="str">
        <f>Total!A35</f>
        <v>Total</v>
      </c>
      <c r="B35" s="16">
        <v>0</v>
      </c>
      <c r="C35" s="17">
        <v>0</v>
      </c>
      <c r="D35" s="18">
        <v>0</v>
      </c>
      <c r="E35" s="16">
        <v>0</v>
      </c>
      <c r="F35" s="17">
        <v>0</v>
      </c>
      <c r="G35" s="18">
        <v>0</v>
      </c>
      <c r="H35" s="16">
        <f t="shared" ref="H35:H39" si="4">B35-E35</f>
        <v>0</v>
      </c>
      <c r="I35" s="21">
        <f t="shared" ref="I35:I39" si="5">((SQRT((C35/1.645)^2+(F35/1.645)^2)))*1.645</f>
        <v>0</v>
      </c>
    </row>
    <row r="36" spans="1:9" ht="28.8" x14ac:dyDescent="0.3">
      <c r="A36" s="19" t="str">
        <f>Total!A36</f>
        <v>Born in the United States (or Puerto Rico for those living in Puerto Rico)</v>
      </c>
      <c r="B36" s="16">
        <v>0</v>
      </c>
      <c r="C36" s="17">
        <v>0</v>
      </c>
      <c r="D36" s="18">
        <v>0</v>
      </c>
      <c r="E36" s="16">
        <v>0</v>
      </c>
      <c r="F36" s="17">
        <v>0</v>
      </c>
      <c r="G36" s="18">
        <v>0</v>
      </c>
      <c r="H36" s="16">
        <f t="shared" si="4"/>
        <v>0</v>
      </c>
      <c r="I36" s="21">
        <f t="shared" si="5"/>
        <v>0</v>
      </c>
    </row>
    <row r="37" spans="1:9" ht="28.8" x14ac:dyDescent="0.3">
      <c r="A37" s="19" t="str">
        <f>Total!A37</f>
        <v>Entered the United States (or Puerto Rico) 5 years ago or less</v>
      </c>
      <c r="B37" s="16">
        <v>0</v>
      </c>
      <c r="C37" s="17">
        <v>0</v>
      </c>
      <c r="D37" s="18">
        <v>0</v>
      </c>
      <c r="E37" s="16">
        <v>0</v>
      </c>
      <c r="F37" s="17">
        <v>0</v>
      </c>
      <c r="G37" s="18">
        <v>0</v>
      </c>
      <c r="H37" s="16">
        <f t="shared" si="4"/>
        <v>0</v>
      </c>
      <c r="I37" s="21">
        <f t="shared" si="5"/>
        <v>0</v>
      </c>
    </row>
    <row r="38" spans="1:9" ht="28.8" x14ac:dyDescent="0.3">
      <c r="A38" s="19" t="str">
        <f>Total!A38</f>
        <v xml:space="preserve"> Entered the United States (or Puerto Rico) 6 to 15 years ago</v>
      </c>
      <c r="B38" s="16">
        <v>0</v>
      </c>
      <c r="C38" s="17">
        <v>0</v>
      </c>
      <c r="D38" s="18">
        <v>0</v>
      </c>
      <c r="E38" s="16">
        <v>0</v>
      </c>
      <c r="F38" s="17">
        <v>0</v>
      </c>
      <c r="G38" s="18">
        <v>0</v>
      </c>
      <c r="H38" s="16">
        <f t="shared" si="4"/>
        <v>0</v>
      </c>
      <c r="I38" s="21">
        <f t="shared" si="5"/>
        <v>0</v>
      </c>
    </row>
    <row r="39" spans="1:9" ht="28.8" x14ac:dyDescent="0.3">
      <c r="A39" s="23" t="str">
        <f>Total!A39</f>
        <v>Entered the United States (or Puerto Rico) 16 years ago or more</v>
      </c>
      <c r="B39" s="24">
        <v>0</v>
      </c>
      <c r="C39" s="25">
        <v>0</v>
      </c>
      <c r="D39" s="26">
        <v>0</v>
      </c>
      <c r="E39" s="24">
        <v>0</v>
      </c>
      <c r="F39" s="25">
        <v>0</v>
      </c>
      <c r="G39" s="26">
        <v>0</v>
      </c>
      <c r="H39" s="24">
        <f t="shared" si="4"/>
        <v>0</v>
      </c>
      <c r="I39" s="27">
        <f t="shared" si="5"/>
        <v>0</v>
      </c>
    </row>
    <row r="41" spans="1:9" x14ac:dyDescent="0.3">
      <c r="A41" s="7" t="s">
        <v>9</v>
      </c>
    </row>
    <row r="42" spans="1:9" ht="28.95" customHeight="1" x14ac:dyDescent="0.3">
      <c r="A42" s="48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8"/>
      <c r="C42" s="48"/>
      <c r="D42" s="48"/>
      <c r="E42" s="48"/>
      <c r="F42" s="48"/>
      <c r="G42" s="48"/>
      <c r="H42" s="48"/>
      <c r="I42" s="48"/>
    </row>
    <row r="43" spans="1:9" x14ac:dyDescent="0.3">
      <c r="A43" s="48" t="str">
        <f>Total!A43</f>
        <v>*** Sum of migrants by Ability to Speak English will not equal sum of migrants by Place of Birth and Years in United States because of suppressed data.</v>
      </c>
      <c r="B43" s="48"/>
      <c r="C43" s="48"/>
      <c r="D43" s="48"/>
      <c r="E43" s="48"/>
      <c r="F43" s="48"/>
      <c r="G43" s="48"/>
      <c r="H43" s="48"/>
      <c r="I43" s="48"/>
    </row>
    <row r="44" spans="1:9" x14ac:dyDescent="0.3">
      <c r="A44" s="48" t="str">
        <f>Total!A44</f>
        <v>Source: 2009 to 2013 American Community Survey. Prepared by the Maryland Department of Planning.</v>
      </c>
      <c r="B44" s="48"/>
      <c r="C44" s="48"/>
      <c r="D44" s="48"/>
      <c r="E44" s="48"/>
      <c r="F44" s="48"/>
      <c r="G44" s="48"/>
      <c r="H44" s="48"/>
      <c r="I44" s="48"/>
    </row>
    <row r="45" spans="1:9" x14ac:dyDescent="0.3">
      <c r="A45" s="48"/>
      <c r="B45" s="48"/>
      <c r="C45" s="48"/>
      <c r="D45" s="48"/>
      <c r="E45" s="48"/>
      <c r="F45" s="48"/>
      <c r="G45" s="48"/>
      <c r="H45" s="48"/>
      <c r="I45" s="48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E0F7871-C150-4024-B6EF-BA60494CAEBE}"/>
</file>

<file path=customXml/itemProps2.xml><?xml version="1.0" encoding="utf-8"?>
<ds:datastoreItem xmlns:ds="http://schemas.openxmlformats.org/officeDocument/2006/customXml" ds:itemID="{6C4BF0A0-563F-4571-92FA-72AA31C37D1F}"/>
</file>

<file path=customXml/itemProps3.xml><?xml version="1.0" encoding="utf-8"?>
<ds:datastoreItem xmlns:ds="http://schemas.openxmlformats.org/officeDocument/2006/customXml" ds:itemID="{9FC69772-CABB-4949-AB27-0AA55171D4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