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8" i="1" l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<sst xmlns="http://schemas.openxmlformats.org/spreadsheetml/2006/main" count="127" uniqueCount="49">
  <si>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</si>
  <si>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</si>
  <si>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</si>
  <si>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</si>
  <si>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</si>
  <si>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</si>
  <si>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</si>
  <si>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</si>
  <si>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</si>
  <si>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</si>
  <si>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</si>
  <si>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</si>
  <si>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</si>
  <si>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</si>
  <si>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</si>
  <si>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</si>
  <si>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</si>
  <si>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</si>
  <si>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</si>
  <si>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</si>
  <si>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</si>
  <si>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</si>
  <si>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</si>
  <si>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</si>
  <si>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</si>
  <si>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</si>
  <si>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</si>
  <si>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</si>
  <si>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</si>
  <si>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</si>
  <si>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</si>
  <si>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</si>
  <si>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</si>
  <si>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</si>
  <si>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</si>
  <si>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</si>
  <si>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</si>
  <si>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</si>
  <si>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</si>
  <si>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</si>
  <si>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</si>
  <si>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</si>
  <si>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</si>
  <si>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</si>
  <si>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Howard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</si>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</sst>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17009</v>
      </c>
      <c r="C8" s="18">
        <f>((SQRT((Intra!C8/1.645)^2+(Inter!C8/1.645)^2+(Foreign!C8/1.645)^2))*1.645)</f>
        <v>1361.2619145484091</v>
      </c>
      <c r="D8" s="19">
        <f t="shared" ref="D8:D11" si="0">B8/B$8</f>
        <v>1</v>
      </c>
      <c r="E8" s="17">
        <f>Intra!E8+Inter!E8+Foreign!E8</f>
        <v>14306</v>
      </c>
      <c r="F8" s="18">
        <f>((SQRT((Intra!F8/1.645)^2+(Inter!F8/1.645)^2+(Foreign!F8/1.645)^2))*1.645)</f>
        <v>1135.8419784459456</v>
      </c>
      <c r="G8" s="19">
        <f>E8/E$8</f>
        <v>1</v>
      </c>
      <c r="H8" s="38">
        <f>Intra!H8+Inter!H8+Foreign!H8</f>
        <v>2703</v>
      </c>
      <c r="I8" s="39">
        <f>((SQRT((Intra!I8/1.645)^2+(Inter!I8/1.645)^2+(Foreign!I8/1.645)^2))*1.645)</f>
        <v>1772.8990382985717</v>
      </c>
      <c r="K8" s="6"/>
    </row>
    <row r="9" spans="1:11" x14ac:dyDescent="0.3">
      <c r="A9" s="32" t="s">
        <v>18</v>
      </c>
      <c r="B9" s="17">
        <f>Intra!B9+Inter!B9+Foreign!B9</f>
        <v>12259</v>
      </c>
      <c r="C9" s="18">
        <f>((SQRT((Intra!C9/1.645)^2+(Inter!C9/1.645)^2+(Foreign!C9/1.645)^2))*1.645)</f>
        <v>1165.9322450297016</v>
      </c>
      <c r="D9" s="19">
        <f t="shared" si="0"/>
        <v>0.72073608089834795</v>
      </c>
      <c r="E9" s="17">
        <f>Intra!E9+Inter!E9+Foreign!E9</f>
        <v>11863</v>
      </c>
      <c r="F9" s="18">
        <f>((SQRT((Intra!F9/1.645)^2+(Inter!F9/1.645)^2+(Foreign!F9/1.645)^2))*1.645)</f>
        <v>1047.2602350896361</v>
      </c>
      <c r="G9" s="19">
        <f>E9/E$8</f>
        <v>0.82923248986439257</v>
      </c>
      <c r="H9" s="38">
        <f>Intra!H9+Inter!H9+Foreign!H9</f>
        <v>396</v>
      </c>
      <c r="I9" s="39">
        <f>((SQRT((Intra!I9/1.645)^2+(Inter!I9/1.645)^2+(Foreign!I9/1.645)^2))*1.645)</f>
        <v>1567.2115364557521</v>
      </c>
      <c r="K9" s="6"/>
    </row>
    <row r="10" spans="1:11" ht="28.8" x14ac:dyDescent="0.3">
      <c r="A10" s="32" t="s">
        <v>19</v>
      </c>
      <c r="B10" s="17">
        <f>Intra!B10+Inter!B10+Foreign!B10</f>
        <v>2810</v>
      </c>
      <c r="C10" s="18">
        <f>((SQRT((Intra!C10/1.645)^2+(Inter!C10/1.645)^2+(Foreign!C10/1.645)^2))*1.645)</f>
        <v>505.39687375368675</v>
      </c>
      <c r="D10" s="19">
        <f t="shared" si="0"/>
        <v>0.16520665530013523</v>
      </c>
      <c r="E10" s="17">
        <f>Intra!E10+Inter!E10+Foreign!E10</f>
        <v>1771</v>
      </c>
      <c r="F10" s="18">
        <f>((SQRT((Intra!F10/1.645)^2+(Inter!F10/1.645)^2+(Foreign!F10/1.645)^2))*1.645)</f>
        <v>389.70886569335323</v>
      </c>
      <c r="G10" s="19">
        <f>E10/E$8</f>
        <v>0.12379421221864952</v>
      </c>
      <c r="H10" s="38">
        <f>Intra!H10+Inter!H10+Foreign!H10</f>
        <v>1039</v>
      </c>
      <c r="I10" s="39">
        <f>((SQRT((Intra!I10/1.645)^2+(Inter!I10/1.645)^2+(Foreign!I10/1.645)^2))*1.645)</f>
        <v>638.19981197114123</v>
      </c>
      <c r="K10" s="6"/>
    </row>
    <row r="11" spans="1:11" ht="28.8" x14ac:dyDescent="0.3">
      <c r="A11" s="32" t="s">
        <v>20</v>
      </c>
      <c r="B11" s="17">
        <f>Intra!B11+Inter!B11+Foreign!B11</f>
        <v>1940</v>
      </c>
      <c r="C11" s="18">
        <f>((SQRT((Intra!C11/1.645)^2+(Inter!C11/1.645)^2+(Foreign!C11/1.645)^2))*1.645)</f>
        <v>487.69047560927413</v>
      </c>
      <c r="D11" s="19">
        <f t="shared" si="0"/>
        <v>0.11405726380151684</v>
      </c>
      <c r="E11" s="17">
        <f>Intra!E11+Inter!E11+Foreign!E11</f>
        <v>672</v>
      </c>
      <c r="F11" s="18">
        <f>((SQRT((Intra!F11/1.645)^2+(Inter!F11/1.645)^2+(Foreign!F11/1.645)^2))*1.645)</f>
        <v>200.60159520801423</v>
      </c>
      <c r="G11" s="19">
        <f>E11/E$8</f>
        <v>4.6973297916957917E-2</v>
      </c>
      <c r="H11" s="38">
        <f>Intra!H11+Inter!H11+Foreign!H11</f>
        <v>1268</v>
      </c>
      <c r="I11" s="39">
        <f>((SQRT((Intra!I11/1.645)^2+(Inter!I11/1.645)^2+(Foreign!I11/1.645)^2))*1.645)</f>
        <v>527.33575642089738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18216</v>
      </c>
      <c r="C14" s="18">
        <f>((SQRT((Intra!C14/1.645)^2+(Inter!C14/1.645)^2+(Foreign!C14/1.645)^2))*1.645)</f>
        <v>1344.3485411157333</v>
      </c>
      <c r="D14" s="19">
        <f>B14/B$14</f>
        <v>1</v>
      </c>
      <c r="E14" s="17">
        <f>Intra!E14+Inter!E14+Foreign!E14</f>
        <v>15064</v>
      </c>
      <c r="F14" s="18">
        <f>((SQRT((Intra!F14/1.645)^2+(Inter!F14/1.645)^2+(Foreign!F14/1.645)^2))*1.645)</f>
        <v>1097.133082173717</v>
      </c>
      <c r="G14" s="19">
        <f>E14/E$14</f>
        <v>1</v>
      </c>
      <c r="H14" s="17">
        <f>Intra!H14+Inter!H14+Foreign!H14</f>
        <v>3152</v>
      </c>
      <c r="I14" s="22">
        <f>((SQRT((Intra!I14/1.645)^2+(Inter!I14/1.645)^2+(Foreign!I14/1.645)^2))*1.645)</f>
        <v>1735.2158367188792</v>
      </c>
    </row>
    <row r="15" spans="1:11" ht="28.8" x14ac:dyDescent="0.3">
      <c r="A15" s="20" t="s">
        <v>21</v>
      </c>
      <c r="B15" s="17">
        <f>Intra!B15+Inter!B15+Foreign!B15</f>
        <v>4232</v>
      </c>
      <c r="C15" s="18">
        <f>((SQRT((Intra!C15/1.645)^2+(Inter!C15/1.645)^2+(Foreign!C15/1.645)^2))*1.645)</f>
        <v>774</v>
      </c>
      <c r="D15" s="19">
        <f>B15/B$14</f>
        <v>0.23232323232323232</v>
      </c>
      <c r="E15" s="17">
        <f>Intra!E15+Inter!E15+Foreign!E15</f>
        <v>5073</v>
      </c>
      <c r="F15" s="18">
        <f>((SQRT((Intra!F15/1.645)^2+(Inter!F15/1.645)^2+(Foreign!F15/1.645)^2))*1.645)</f>
        <v>700</v>
      </c>
      <c r="G15" s="19">
        <f>E15/E$14</f>
        <v>0.33676314391927775</v>
      </c>
      <c r="H15" s="17">
        <f>Intra!H15+Inter!H15+Foreign!H15</f>
        <v>-841</v>
      </c>
      <c r="I15" s="22">
        <f>((SQRT((Intra!I15/1.645)^2+(Inter!I15/1.645)^2+(Foreign!I15/1.645)^2))*1.645)</f>
        <v>1043.588041326653</v>
      </c>
    </row>
    <row r="16" spans="1:11" ht="28.8" x14ac:dyDescent="0.3">
      <c r="A16" s="20" t="s">
        <v>22</v>
      </c>
      <c r="B16" s="17">
        <f>Intra!B16+Inter!B16+Foreign!B16</f>
        <v>997</v>
      </c>
      <c r="C16" s="18">
        <f>((SQRT((Intra!C16/1.645)^2+(Inter!C16/1.645)^2+(Foreign!C16/1.645)^2))*1.645)</f>
        <v>237.42788378789882</v>
      </c>
      <c r="D16" s="19">
        <f t="shared" ref="D16:D20" si="1">B16/B$14</f>
        <v>5.473210364514712E-2</v>
      </c>
      <c r="E16" s="17">
        <f>Intra!E16+Inter!E16+Foreign!E16</f>
        <v>757</v>
      </c>
      <c r="F16" s="18">
        <f>((SQRT((Intra!F16/1.645)^2+(Inter!F16/1.645)^2+(Foreign!F16/1.645)^2))*1.645)</f>
        <v>219</v>
      </c>
      <c r="G16" s="19">
        <f t="shared" ref="G16:G20" si="2">E16/E$14</f>
        <v>5.0252257036643655E-2</v>
      </c>
      <c r="H16" s="17">
        <f>Intra!H16+Inter!H16+Foreign!H16</f>
        <v>240</v>
      </c>
      <c r="I16" s="22">
        <f>((SQRT((Intra!I16/1.645)^2+(Inter!I16/1.645)^2+(Foreign!I16/1.645)^2))*1.645)</f>
        <v>323.00619189111535</v>
      </c>
    </row>
    <row r="17" spans="1:9" ht="28.8" x14ac:dyDescent="0.3">
      <c r="A17" s="20" t="s">
        <v>23</v>
      </c>
      <c r="B17" s="17">
        <f>Intra!B17+Inter!B17+Foreign!B17</f>
        <v>1781</v>
      </c>
      <c r="C17" s="18">
        <f>((SQRT((Intra!C17/1.645)^2+(Inter!C17/1.645)^2+(Foreign!C17/1.645)^2))*1.645)</f>
        <v>427.99999999999994</v>
      </c>
      <c r="D17" s="19">
        <f t="shared" si="1"/>
        <v>9.7771190162494512E-2</v>
      </c>
      <c r="E17" s="17">
        <f>Intra!E17+Inter!E17+Foreign!E17</f>
        <v>1636</v>
      </c>
      <c r="F17" s="18">
        <f>((SQRT((Intra!F17/1.645)^2+(Inter!F17/1.645)^2+(Foreign!F17/1.645)^2))*1.645)</f>
        <v>285</v>
      </c>
      <c r="G17" s="19">
        <f t="shared" si="2"/>
        <v>0.10860329261816251</v>
      </c>
      <c r="H17" s="17">
        <f>Intra!H17+Inter!H17+Foreign!H17</f>
        <v>145</v>
      </c>
      <c r="I17" s="22">
        <f>((SQRT((Intra!I17/1.645)^2+(Inter!I17/1.645)^2+(Foreign!I17/1.645)^2))*1.645)</f>
        <v>514.20715669854292</v>
      </c>
    </row>
    <row r="18" spans="1:9" ht="28.8" x14ac:dyDescent="0.3">
      <c r="A18" s="20" t="s">
        <v>24</v>
      </c>
      <c r="B18" s="17">
        <f>Intra!B18+Inter!B18+Foreign!B18</f>
        <v>6396</v>
      </c>
      <c r="C18" s="18">
        <f>((SQRT((Intra!C18/1.645)^2+(Inter!C18/1.645)^2+(Foreign!C18/1.645)^2))*1.645)</f>
        <v>690.88059749858371</v>
      </c>
      <c r="D18" s="19">
        <f t="shared" si="1"/>
        <v>0.35111989459815546</v>
      </c>
      <c r="E18" s="17">
        <f>Intra!E18+Inter!E18+Foreign!E18</f>
        <v>5621</v>
      </c>
      <c r="F18" s="18">
        <f>((SQRT((Intra!F18/1.645)^2+(Inter!F18/1.645)^2+(Foreign!F18/1.645)^2))*1.645)</f>
        <v>669.2421086572482</v>
      </c>
      <c r="G18" s="19">
        <f t="shared" si="2"/>
        <v>0.37314126394052044</v>
      </c>
      <c r="H18" s="17">
        <f>Intra!H18+Inter!H18+Foreign!H18</f>
        <v>775</v>
      </c>
      <c r="I18" s="22">
        <f>((SQRT((Intra!I18/1.645)^2+(Inter!I18/1.645)^2+(Foreign!I18/1.645)^2))*1.645)</f>
        <v>961.8736923317947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7</v>
      </c>
      <c r="F19" s="18">
        <f>((SQRT((Intra!F19/1.645)^2+(Inter!F19/1.645)^2+(Foreign!F19/1.645)^2))*1.645)</f>
        <v>11</v>
      </c>
      <c r="G19" s="19">
        <f t="shared" si="2"/>
        <v>4.6468401486988845E-4</v>
      </c>
      <c r="H19" s="17">
        <f>Intra!H19+Inter!H19+Foreign!H19</f>
        <v>-7</v>
      </c>
      <c r="I19" s="22">
        <f>((SQRT((Intra!I19/1.645)^2+(Inter!I19/1.645)^2+(Foreign!I19/1.645)^2))*1.645)</f>
        <v>11</v>
      </c>
    </row>
    <row r="20" spans="1:9" x14ac:dyDescent="0.3">
      <c r="A20" s="20" t="s">
        <v>26</v>
      </c>
      <c r="B20" s="17">
        <f>Intra!B20+Inter!B20+Foreign!B20</f>
        <v>206</v>
      </c>
      <c r="C20" s="18">
        <f>((SQRT((Intra!C20/1.645)^2+(Inter!C20/1.645)^2+(Foreign!C20/1.645)^2))*1.645)</f>
        <v>147.17676447048291</v>
      </c>
      <c r="D20" s="19">
        <f t="shared" si="1"/>
        <v>1.1308739569609134E-2</v>
      </c>
      <c r="E20" s="17">
        <f>Intra!E20+Inter!E20+Foreign!E20</f>
        <v>102</v>
      </c>
      <c r="F20" s="18">
        <f>((SQRT((Intra!F20/1.645)^2+(Inter!F20/1.645)^2+(Foreign!F20/1.645)^2))*1.645)</f>
        <v>62.361847310675472</v>
      </c>
      <c r="G20" s="19">
        <f t="shared" si="2"/>
        <v>6.7711099309612317E-3</v>
      </c>
      <c r="H20" s="17">
        <f>Intra!H20+Inter!H20+Foreign!H20</f>
        <v>104</v>
      </c>
      <c r="I20" s="22">
        <f>((SQRT((Intra!I20/1.645)^2+(Inter!I20/1.645)^2+(Foreign!I20/1.645)^2))*1.645)</f>
        <v>159.84367363145782</v>
      </c>
    </row>
    <row r="21" spans="1:9" s="5" customFormat="1" x14ac:dyDescent="0.3">
      <c r="A21" s="20" t="s">
        <v>27</v>
      </c>
      <c r="B21" s="17">
        <f>Intra!B21+Inter!B21+Foreign!B21</f>
        <v>509</v>
      </c>
      <c r="C21" s="18">
        <f>((SQRT((Intra!C21/1.645)^2+(Inter!C21/1.645)^2+(Foreign!C21/1.645)^2))*1.645)</f>
        <v>189.38584952419228</v>
      </c>
      <c r="D21" s="19">
        <f t="shared" ref="D21:D32" si="3">B21/B$14</f>
        <v>2.7942468159859464E-2</v>
      </c>
      <c r="E21" s="17">
        <f>Intra!E21+Inter!E21+Foreign!E21</f>
        <v>185</v>
      </c>
      <c r="F21" s="18">
        <f>((SQRT((Intra!F21/1.645)^2+(Inter!F21/1.645)^2+(Foreign!F21/1.645)^2))*1.645)</f>
        <v>109.12378292562992</v>
      </c>
      <c r="G21" s="19">
        <f t="shared" ref="G21:G32" si="4">E21/E$14</f>
        <v>1.2280934678704196E-2</v>
      </c>
      <c r="H21" s="17">
        <f>Intra!H21+Inter!H21+Foreign!H21</f>
        <v>324</v>
      </c>
      <c r="I21" s="22">
        <f>((SQRT((Intra!I21/1.645)^2+(Inter!I21/1.645)^2+(Foreign!I21/1.645)^2))*1.645)</f>
        <v>218.57492994394394</v>
      </c>
    </row>
    <row r="22" spans="1:9" s="5" customFormat="1" ht="28.8" x14ac:dyDescent="0.3">
      <c r="A22" s="20" t="s">
        <v>28</v>
      </c>
      <c r="B22" s="17">
        <f>Intra!B22+Inter!B22+Foreign!B22</f>
        <v>413</v>
      </c>
      <c r="C22" s="18">
        <f>((SQRT((Intra!C22/1.645)^2+(Inter!C22/1.645)^2+(Foreign!C22/1.645)^2))*1.645)</f>
        <v>150.86749152816188</v>
      </c>
      <c r="D22" s="19">
        <f t="shared" si="3"/>
        <v>2.26723759332455E-2</v>
      </c>
      <c r="E22" s="17">
        <f>Intra!E22+Inter!E22+Foreign!E22</f>
        <v>124</v>
      </c>
      <c r="F22" s="18">
        <f>((SQRT((Intra!F22/1.645)^2+(Inter!F22/1.645)^2+(Foreign!F22/1.645)^2))*1.645)</f>
        <v>83.648072302952698</v>
      </c>
      <c r="G22" s="19">
        <f t="shared" si="4"/>
        <v>8.2315454062665966E-3</v>
      </c>
      <c r="H22" s="17">
        <f>Intra!H22+Inter!H22+Foreign!H22</f>
        <v>289</v>
      </c>
      <c r="I22" s="22">
        <f>((SQRT((Intra!I22/1.645)^2+(Inter!I22/1.645)^2+(Foreign!I22/1.645)^2))*1.645)</f>
        <v>172.50507238919093</v>
      </c>
    </row>
    <row r="23" spans="1:9" s="5" customFormat="1" x14ac:dyDescent="0.3">
      <c r="A23" s="20" t="s">
        <v>29</v>
      </c>
      <c r="B23" s="17">
        <f>Intra!B23+Inter!B23+Foreign!B23</f>
        <v>892</v>
      </c>
      <c r="C23" s="18">
        <f>((SQRT((Intra!C23/1.645)^2+(Inter!C23/1.645)^2+(Foreign!C23/1.645)^2))*1.645)</f>
        <v>287.72382591645061</v>
      </c>
      <c r="D23" s="19">
        <f t="shared" si="3"/>
        <v>4.8967940272288096E-2</v>
      </c>
      <c r="E23" s="17">
        <f>Intra!E23+Inter!E23+Foreign!E23</f>
        <v>162</v>
      </c>
      <c r="F23" s="18">
        <f>((SQRT((Intra!F23/1.645)^2+(Inter!F23/1.645)^2+(Foreign!F23/1.645)^2))*1.645)</f>
        <v>112.8937553631732</v>
      </c>
      <c r="G23" s="19">
        <f t="shared" si="4"/>
        <v>1.0754115772703134E-2</v>
      </c>
      <c r="H23" s="17">
        <f>Intra!H23+Inter!H23+Foreign!H23</f>
        <v>730</v>
      </c>
      <c r="I23" s="22">
        <f>((SQRT((Intra!I23/1.645)^2+(Inter!I23/1.645)^2+(Foreign!I23/1.645)^2))*1.645)</f>
        <v>309.07927785602197</v>
      </c>
    </row>
    <row r="24" spans="1:9" s="5" customFormat="1" x14ac:dyDescent="0.3">
      <c r="A24" s="20" t="s">
        <v>30</v>
      </c>
      <c r="B24" s="17">
        <f>Intra!B24+Inter!B24+Foreign!B24</f>
        <v>214</v>
      </c>
      <c r="C24" s="18">
        <f>((SQRT((Intra!C24/1.645)^2+(Inter!C24/1.645)^2+(Foreign!C24/1.645)^2))*1.645)</f>
        <v>161.22034611053283</v>
      </c>
      <c r="D24" s="19">
        <f t="shared" si="3"/>
        <v>1.1747913921826966E-2</v>
      </c>
      <c r="E24" s="17">
        <f>Intra!E24+Inter!E24+Foreign!E24</f>
        <v>43</v>
      </c>
      <c r="F24" s="18">
        <f>((SQRT((Intra!F24/1.645)^2+(Inter!F24/1.645)^2+(Foreign!F24/1.645)^2))*1.645)</f>
        <v>42.201895692018383</v>
      </c>
      <c r="G24" s="19">
        <f t="shared" si="4"/>
        <v>2.8544875199150292E-3</v>
      </c>
      <c r="H24" s="17">
        <f>Intra!H24+Inter!H24+Foreign!H24</f>
        <v>171</v>
      </c>
      <c r="I24" s="22">
        <f>((SQRT((Intra!I24/1.645)^2+(Inter!I24/1.645)^2+(Foreign!I24/1.645)^2))*1.645)</f>
        <v>166.65233271694697</v>
      </c>
    </row>
    <row r="25" spans="1:9" s="5" customFormat="1" x14ac:dyDescent="0.3">
      <c r="A25" s="20" t="s">
        <v>31</v>
      </c>
      <c r="B25" s="17">
        <f>Intra!B25+Inter!B25+Foreign!B25</f>
        <v>1304</v>
      </c>
      <c r="C25" s="18">
        <f>((SQRT((Intra!C25/1.645)^2+(Inter!C25/1.645)^2+(Foreign!C25/1.645)^2))*1.645)</f>
        <v>428.96270234135739</v>
      </c>
      <c r="D25" s="19">
        <f t="shared" si="3"/>
        <v>7.1585419411506368E-2</v>
      </c>
      <c r="E25" s="17">
        <f>Intra!E25+Inter!E25+Foreign!E25</f>
        <v>568</v>
      </c>
      <c r="F25" s="18">
        <f>((SQRT((Intra!F25/1.645)^2+(Inter!F25/1.645)^2+(Foreign!F25/1.645)^2))*1.645)</f>
        <v>187.44599222175972</v>
      </c>
      <c r="G25" s="19">
        <f t="shared" si="4"/>
        <v>3.7705788635156667E-2</v>
      </c>
      <c r="H25" s="17">
        <f>Intra!H25+Inter!H25+Foreign!H25</f>
        <v>736</v>
      </c>
      <c r="I25" s="22">
        <f>((SQRT((Intra!I25/1.645)^2+(Inter!I25/1.645)^2+(Foreign!I25/1.645)^2))*1.645)</f>
        <v>468.12925565488854</v>
      </c>
    </row>
    <row r="26" spans="1:9" s="5" customFormat="1" x14ac:dyDescent="0.3">
      <c r="A26" s="20" t="s">
        <v>32</v>
      </c>
      <c r="B26" s="17">
        <f>Intra!B26+Inter!B26+Foreign!B26</f>
        <v>60</v>
      </c>
      <c r="C26" s="18">
        <f>((SQRT((Intra!C26/1.645)^2+(Inter!C26/1.645)^2+(Foreign!C26/1.645)^2))*1.645)</f>
        <v>72.449982746719826</v>
      </c>
      <c r="D26" s="19">
        <f t="shared" si="3"/>
        <v>3.2938076416337285E-3</v>
      </c>
      <c r="E26" s="17">
        <f>Intra!E26+Inter!E26+Foreign!E26</f>
        <v>63</v>
      </c>
      <c r="F26" s="18">
        <f>((SQRT((Intra!F26/1.645)^2+(Inter!F26/1.645)^2+(Foreign!F26/1.645)^2))*1.645)</f>
        <v>73</v>
      </c>
      <c r="G26" s="19">
        <f t="shared" si="4"/>
        <v>4.1821561338289959E-3</v>
      </c>
      <c r="H26" s="17">
        <f>Intra!H26+Inter!H26+Foreign!H26</f>
        <v>-3</v>
      </c>
      <c r="I26" s="22">
        <f>((SQRT((Intra!I26/1.645)^2+(Inter!I26/1.645)^2+(Foreign!I26/1.645)^2))*1.645)</f>
        <v>102.84940447080868</v>
      </c>
    </row>
    <row r="27" spans="1:9" s="5" customFormat="1" x14ac:dyDescent="0.3">
      <c r="A27" s="20" t="s">
        <v>33</v>
      </c>
      <c r="B27" s="17">
        <f>Intra!B27+Inter!B27+Foreign!B27</f>
        <v>186</v>
      </c>
      <c r="C27" s="18">
        <f>((SQRT((Intra!C27/1.645)^2+(Inter!C27/1.645)^2+(Foreign!C27/1.645)^2))*1.645)</f>
        <v>136.56500283747661</v>
      </c>
      <c r="D27" s="19">
        <f t="shared" si="3"/>
        <v>1.0210803689064558E-2</v>
      </c>
      <c r="E27" s="17">
        <f>Intra!E27+Inter!E27+Foreign!E27</f>
        <v>159</v>
      </c>
      <c r="F27" s="18">
        <f>((SQRT((Intra!F27/1.645)^2+(Inter!F27/1.645)^2+(Foreign!F27/1.645)^2))*1.645)</f>
        <v>151</v>
      </c>
      <c r="G27" s="19">
        <f t="shared" si="4"/>
        <v>1.0554965480616038E-2</v>
      </c>
      <c r="H27" s="17">
        <f>Intra!H27+Inter!H27+Foreign!H27</f>
        <v>27</v>
      </c>
      <c r="I27" s="22">
        <f>((SQRT((Intra!I27/1.645)^2+(Inter!I27/1.645)^2+(Foreign!I27/1.645)^2))*1.645)</f>
        <v>203.59518658357322</v>
      </c>
    </row>
    <row r="28" spans="1:9" s="5" customFormat="1" x14ac:dyDescent="0.3">
      <c r="A28" s="20" t="s">
        <v>34</v>
      </c>
      <c r="B28" s="17">
        <f>Intra!B28+Inter!B28+Foreign!B28</f>
        <v>237</v>
      </c>
      <c r="C28" s="18">
        <f>((SQRT((Intra!C28/1.645)^2+(Inter!C28/1.645)^2+(Foreign!C28/1.645)^2))*1.645)</f>
        <v>137.8441148544253</v>
      </c>
      <c r="D28" s="19">
        <f t="shared" si="3"/>
        <v>1.3010540184453228E-2</v>
      </c>
      <c r="E28" s="17">
        <f>Intra!E28+Inter!E28+Foreign!E28</f>
        <v>141</v>
      </c>
      <c r="F28" s="18">
        <f>((SQRT((Intra!F28/1.645)^2+(Inter!F28/1.645)^2+(Foreign!F28/1.645)^2))*1.645)</f>
        <v>87.658428003244495</v>
      </c>
      <c r="G28" s="19">
        <f t="shared" si="4"/>
        <v>9.3600637280934675E-3</v>
      </c>
      <c r="H28" s="17">
        <f>Intra!H28+Inter!H28+Foreign!H28</f>
        <v>96</v>
      </c>
      <c r="I28" s="22">
        <f>((SQRT((Intra!I28/1.645)^2+(Inter!I28/1.645)^2+(Foreign!I28/1.645)^2))*1.645)</f>
        <v>163.35544068074378</v>
      </c>
    </row>
    <row r="29" spans="1:9" s="5" customFormat="1" x14ac:dyDescent="0.3">
      <c r="A29" s="20" t="s">
        <v>35</v>
      </c>
      <c r="B29" s="17">
        <f>Intra!B29+Inter!B29+Foreign!B29</f>
        <v>305</v>
      </c>
      <c r="C29" s="18">
        <f>((SQRT((Intra!C29/1.645)^2+(Inter!C29/1.645)^2+(Foreign!C29/1.645)^2))*1.645)</f>
        <v>190.49934383089092</v>
      </c>
      <c r="D29" s="19">
        <f t="shared" si="3"/>
        <v>1.6743522178304788E-2</v>
      </c>
      <c r="E29" s="17">
        <f>Intra!E29+Inter!E29+Foreign!E29</f>
        <v>71</v>
      </c>
      <c r="F29" s="18">
        <f>((SQRT((Intra!F29/1.645)^2+(Inter!F29/1.645)^2+(Foreign!F29/1.645)^2))*1.645)</f>
        <v>50.990195135927848</v>
      </c>
      <c r="G29" s="19">
        <f t="shared" si="4"/>
        <v>4.7132235793945834E-3</v>
      </c>
      <c r="H29" s="17">
        <f>Intra!H29+Inter!H29+Foreign!H29</f>
        <v>234</v>
      </c>
      <c r="I29" s="22">
        <f>((SQRT((Intra!I29/1.645)^2+(Inter!I29/1.645)^2+(Foreign!I29/1.645)^2))*1.645)</f>
        <v>197.20547659738054</v>
      </c>
    </row>
    <row r="30" spans="1:9" x14ac:dyDescent="0.3">
      <c r="A30" s="34" t="s">
        <v>36</v>
      </c>
      <c r="B30" s="17">
        <f>Intra!B30+Inter!B30+Foreign!B30</f>
        <v>143</v>
      </c>
      <c r="C30" s="18">
        <f>((SQRT((Intra!C30/1.645)^2+(Inter!C30/1.645)^2+(Foreign!C30/1.645)^2))*1.645)</f>
        <v>131.65864954495015</v>
      </c>
      <c r="D30" s="19">
        <f t="shared" si="3"/>
        <v>7.85024154589372E-3</v>
      </c>
      <c r="E30" s="17">
        <f>Intra!E30+Inter!E30+Foreign!E30</f>
        <v>57</v>
      </c>
      <c r="F30" s="18">
        <f>((SQRT((Intra!F30/1.645)^2+(Inter!F30/1.645)^2+(Foreign!F30/1.645)^2))*1.645)</f>
        <v>51</v>
      </c>
      <c r="G30" s="19">
        <f t="shared" si="4"/>
        <v>3.7838555496548061E-3</v>
      </c>
      <c r="H30" s="17">
        <f>Intra!H30+Inter!H30+Foreign!H30</f>
        <v>86</v>
      </c>
      <c r="I30" s="22">
        <f>((SQRT((Intra!I30/1.645)^2+(Inter!I30/1.645)^2+(Foreign!I30/1.645)^2))*1.645)</f>
        <v>141.1913595090011</v>
      </c>
    </row>
    <row r="31" spans="1:9" s="5" customFormat="1" x14ac:dyDescent="0.3">
      <c r="A31" s="35" t="s">
        <v>38</v>
      </c>
      <c r="B31" s="17">
        <f>Intra!B31+Inter!B31+Foreign!B31</f>
        <v>313</v>
      </c>
      <c r="C31" s="18">
        <f>((SQRT((Intra!C31/1.645)^2+(Inter!C31/1.645)^2+(Foreign!C31/1.645)^2))*1.645)</f>
        <v>143.96527359054335</v>
      </c>
      <c r="D31" s="19">
        <f t="shared" si="3"/>
        <v>1.7182696530522616E-2</v>
      </c>
      <c r="E31" s="17">
        <f>Intra!E31+Inter!E31+Foreign!E31</f>
        <v>271</v>
      </c>
      <c r="F31" s="18">
        <f>((SQRT((Intra!F31/1.645)^2+(Inter!F31/1.645)^2+(Foreign!F31/1.645)^2))*1.645)</f>
        <v>143.25152704247171</v>
      </c>
      <c r="G31" s="19">
        <f t="shared" si="4"/>
        <v>1.7989909718534255E-2</v>
      </c>
      <c r="H31" s="17">
        <f>Intra!H31+Inter!H31+Foreign!H31</f>
        <v>42</v>
      </c>
      <c r="I31" s="22">
        <f>((SQRT((Intra!I31/1.645)^2+(Inter!I31/1.645)^2+(Foreign!I31/1.645)^2))*1.645)</f>
        <v>203.09357449215378</v>
      </c>
    </row>
    <row r="32" spans="1:9" s="5" customFormat="1" x14ac:dyDescent="0.3">
      <c r="A32" s="34" t="s">
        <v>37</v>
      </c>
      <c r="B32" s="17">
        <f>Intra!B32+Inter!B32+Foreign!B32</f>
        <v>6</v>
      </c>
      <c r="C32" s="18">
        <f>((SQRT((Intra!C32/1.645)^2+(Inter!C32/1.645)^2+(Foreign!C32/1.645)^2))*1.645)</f>
        <v>10</v>
      </c>
      <c r="D32" s="19">
        <f t="shared" si="3"/>
        <v>3.2938076416337287E-4</v>
      </c>
      <c r="E32" s="17">
        <f>Intra!E32+Inter!E32+Foreign!E32</f>
        <v>24</v>
      </c>
      <c r="F32" s="18">
        <f>((SQRT((Intra!F32/1.645)^2+(Inter!F32/1.645)^2+(Foreign!F32/1.645)^2))*1.645)</f>
        <v>37</v>
      </c>
      <c r="G32" s="19">
        <f t="shared" si="4"/>
        <v>1.5932023366967605E-3</v>
      </c>
      <c r="H32" s="17">
        <f>Intra!H32+Inter!H32+Foreign!H32</f>
        <v>-18</v>
      </c>
      <c r="I32" s="22">
        <f>((SQRT((Intra!I32/1.645)^2+(Inter!I32/1.645)^2+(Foreign!I32/1.645)^2))*1.645)</f>
        <v>38.327535793473608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18216</v>
      </c>
      <c r="C35" s="18">
        <f>((SQRT((Intra!C35/1.645)^2+(Inter!C35/1.645)^2+(Foreign!C35/1.645)^2))*1.645)</f>
        <v>1435.5730563088734</v>
      </c>
      <c r="D35" s="19">
        <f>B35/B$35</f>
        <v>1</v>
      </c>
      <c r="E35" s="17">
        <f>Intra!E35+Inter!E35+Foreign!E35</f>
        <v>15064</v>
      </c>
      <c r="F35" s="18">
        <f>((SQRT((Intra!F35/1.645)^2+(Inter!F35/1.645)^2+(Foreign!F35/1.645)^2))*1.645)</f>
        <v>1195.679723002778</v>
      </c>
      <c r="G35" s="19">
        <f>E35/E$35</f>
        <v>1</v>
      </c>
      <c r="H35" s="17">
        <f>Intra!H35+Inter!H35+Foreign!H35</f>
        <v>3152</v>
      </c>
      <c r="I35" s="22">
        <f>((SQRT((Intra!I35/1.645)^2+(Inter!I35/1.645)^2+(Foreign!I35/1.645)^2))*1.645)</f>
        <v>1868.2933388523331</v>
      </c>
    </row>
    <row r="36" spans="1:9" ht="28.8" x14ac:dyDescent="0.3">
      <c r="A36" s="20" t="s">
        <v>39</v>
      </c>
      <c r="B36" s="17">
        <f>Intra!B36+Inter!B36+Foreign!B36</f>
        <v>13382</v>
      </c>
      <c r="C36" s="18">
        <f>((SQRT((Intra!C36/1.645)^2+(Inter!C36/1.645)^2+(Foreign!C36/1.645)^2))*1.645)</f>
        <v>1279.5006838607003</v>
      </c>
      <c r="D36" s="19">
        <f t="shared" ref="D36:D39" si="5">B36/B$35</f>
        <v>0.73462889767237594</v>
      </c>
      <c r="E36" s="17">
        <f>Intra!E36+Inter!E36+Foreign!E36</f>
        <v>13057</v>
      </c>
      <c r="F36" s="18">
        <f>((SQRT((Intra!F36/1.645)^2+(Inter!F36/1.645)^2+(Foreign!F36/1.645)^2))*1.645)</f>
        <v>1146.1657820751761</v>
      </c>
      <c r="G36" s="19">
        <f t="shared" ref="G36:G39" si="6">E36/E$35</f>
        <v>0.86676845459373342</v>
      </c>
      <c r="H36" s="17">
        <f>Intra!H36+Inter!H36+Foreign!H36</f>
        <v>325</v>
      </c>
      <c r="I36" s="22">
        <f>((SQRT((Intra!I36/1.645)^2+(Inter!I36/1.645)^2+(Foreign!I36/1.645)^2))*1.645)</f>
        <v>1717.7945162329518</v>
      </c>
    </row>
    <row r="37" spans="1:9" ht="28.8" x14ac:dyDescent="0.3">
      <c r="A37" s="20" t="s">
        <v>40</v>
      </c>
      <c r="B37" s="17">
        <f>Intra!B37+Inter!B37+Foreign!B37</f>
        <v>2187</v>
      </c>
      <c r="C37" s="18">
        <f>((SQRT((Intra!C37/1.645)^2+(Inter!C37/1.645)^2+(Foreign!C37/1.645)^2))*1.645)</f>
        <v>453.30343038631423</v>
      </c>
      <c r="D37" s="19">
        <f t="shared" si="5"/>
        <v>0.12005928853754941</v>
      </c>
      <c r="E37" s="17">
        <f>Intra!E37+Inter!E37+Foreign!E37</f>
        <v>457</v>
      </c>
      <c r="F37" s="18">
        <f>((SQRT((Intra!F37/1.645)^2+(Inter!F37/1.645)^2+(Foreign!F37/1.645)^2))*1.645)</f>
        <v>185.39956850003725</v>
      </c>
      <c r="G37" s="19">
        <f t="shared" si="6"/>
        <v>3.0337227827934146E-2</v>
      </c>
      <c r="H37" s="17">
        <f>Intra!H37+Inter!H37+Foreign!H37</f>
        <v>1730</v>
      </c>
      <c r="I37" s="22">
        <f>((SQRT((Intra!I37/1.645)^2+(Inter!I37/1.645)^2+(Foreign!I37/1.645)^2))*1.645)</f>
        <v>489.75197804603096</v>
      </c>
    </row>
    <row r="38" spans="1:9" ht="28.8" x14ac:dyDescent="0.3">
      <c r="A38" s="20" t="s">
        <v>41</v>
      </c>
      <c r="B38" s="17">
        <f>Intra!B38+Inter!B38+Foreign!B38</f>
        <v>1236</v>
      </c>
      <c r="C38" s="18">
        <f>((SQRT((Intra!C38/1.645)^2+(Inter!C38/1.645)^2+(Foreign!C38/1.645)^2))*1.645)</f>
        <v>325.34443287076544</v>
      </c>
      <c r="D38" s="19">
        <f t="shared" si="5"/>
        <v>6.7852437417654815E-2</v>
      </c>
      <c r="E38" s="17">
        <f>Intra!E38+Inter!E38+Foreign!E38</f>
        <v>668</v>
      </c>
      <c r="F38" s="18">
        <f>((SQRT((Intra!F38/1.645)^2+(Inter!F38/1.645)^2+(Foreign!F38/1.645)^2))*1.645)</f>
        <v>198.2447981663075</v>
      </c>
      <c r="G38" s="19">
        <f t="shared" si="6"/>
        <v>4.4344131704726501E-2</v>
      </c>
      <c r="H38" s="17">
        <f>Intra!H38+Inter!H38+Foreign!H38</f>
        <v>568</v>
      </c>
      <c r="I38" s="22">
        <f>((SQRT((Intra!I38/1.645)^2+(Inter!I38/1.645)^2+(Foreign!I38/1.645)^2))*1.645)</f>
        <v>380.98556403097484</v>
      </c>
    </row>
    <row r="39" spans="1:9" ht="28.8" x14ac:dyDescent="0.3">
      <c r="A39" s="24" t="s">
        <v>42</v>
      </c>
      <c r="B39" s="25">
        <f>Intra!B39+Inter!B39+Foreign!B39</f>
        <v>1295</v>
      </c>
      <c r="C39" s="26">
        <f>((SQRT((Intra!C39/1.645)^2+(Inter!C39/1.645)^2+(Foreign!C39/1.645)^2))*1.645)</f>
        <v>326.00613491159947</v>
      </c>
      <c r="D39" s="27">
        <f t="shared" si="5"/>
        <v>7.1091348265261312E-2</v>
      </c>
      <c r="E39" s="25">
        <f>Intra!E39+Inter!E39+Foreign!E39</f>
        <v>882</v>
      </c>
      <c r="F39" s="26">
        <f>((SQRT((Intra!F39/1.645)^2+(Inter!F39/1.645)^2+(Foreign!F39/1.645)^2))*1.645)</f>
        <v>209.22953902353271</v>
      </c>
      <c r="G39" s="27">
        <f t="shared" si="6"/>
        <v>5.8550185873605949E-2</v>
      </c>
      <c r="H39" s="25">
        <f>Intra!H39+Inter!H39+Foreign!H39</f>
        <v>413</v>
      </c>
      <c r="I39" s="28">
        <f>((SQRT((Intra!I39/1.645)^2+(Inter!I39/1.645)^2+(Foreign!I39/1.645)^2))*1.645)</f>
        <v>387.37191431491266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Howard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9257</v>
      </c>
      <c r="C8" s="45">
        <v>1067</v>
      </c>
      <c r="D8" s="19">
        <f>B8/B$8</f>
        <v>1</v>
      </c>
      <c r="E8" s="15">
        <v>9778</v>
      </c>
      <c r="F8" s="45">
        <v>976</v>
      </c>
      <c r="G8" s="19">
        <f t="shared" ref="G8:G10" si="0">E8/E$8</f>
        <v>1</v>
      </c>
      <c r="H8" s="38">
        <f t="shared" ref="H8:H11" si="1">B8-E8</f>
        <v>-521</v>
      </c>
      <c r="I8" s="39">
        <f>((SQRT((C8/1.645)^2+(F8/1.645)^2)))*1.645</f>
        <v>1446.0515205206209</v>
      </c>
    </row>
    <row r="9" spans="1:9" x14ac:dyDescent="0.3">
      <c r="A9" s="32" t="str">
        <f>Total!A9</f>
        <v>Speak only English</v>
      </c>
      <c r="B9" s="15">
        <v>7002</v>
      </c>
      <c r="C9" s="45">
        <v>911</v>
      </c>
      <c r="D9" s="19">
        <f>B9/B$8</f>
        <v>0.75640056173706383</v>
      </c>
      <c r="E9" s="15">
        <v>8144</v>
      </c>
      <c r="F9" s="45">
        <v>905</v>
      </c>
      <c r="G9" s="19">
        <f t="shared" si="0"/>
        <v>0.83289016158723661</v>
      </c>
      <c r="H9" s="38">
        <f t="shared" si="1"/>
        <v>-1142</v>
      </c>
      <c r="I9" s="39">
        <f t="shared" ref="I9:I11" si="2">((SQRT((C9/1.645)^2+(F9/1.645)^2)))*1.645</f>
        <v>1284.112923383298</v>
      </c>
    </row>
    <row r="10" spans="1:9" ht="28.8" x14ac:dyDescent="0.3">
      <c r="A10" s="32" t="str">
        <f>Total!A10</f>
        <v>Speak a language other than English, speak English "very well"</v>
      </c>
      <c r="B10" s="15">
        <v>1435</v>
      </c>
      <c r="C10" s="45">
        <v>376</v>
      </c>
      <c r="D10" s="19">
        <f>B10/B$8</f>
        <v>0.15501782434914119</v>
      </c>
      <c r="E10" s="15">
        <v>1196</v>
      </c>
      <c r="F10" s="45">
        <v>327</v>
      </c>
      <c r="G10" s="19">
        <f t="shared" si="0"/>
        <v>0.12231540192268357</v>
      </c>
      <c r="H10" s="38">
        <f t="shared" si="1"/>
        <v>239</v>
      </c>
      <c r="I10" s="39">
        <f t="shared" si="2"/>
        <v>498.30211719397704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820</v>
      </c>
      <c r="C11" s="45">
        <v>409</v>
      </c>
      <c r="D11" s="19">
        <f>B11/B$8</f>
        <v>8.858161391379496E-2</v>
      </c>
      <c r="E11" s="15">
        <v>438</v>
      </c>
      <c r="F11" s="45">
        <v>160</v>
      </c>
      <c r="G11" s="19">
        <f>E11/E$8</f>
        <v>4.4794436490079768E-2</v>
      </c>
      <c r="H11" s="38">
        <f t="shared" si="1"/>
        <v>382</v>
      </c>
      <c r="I11" s="39">
        <f t="shared" si="2"/>
        <v>439.1821945388952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9846</v>
      </c>
      <c r="C14" s="47">
        <v>1074</v>
      </c>
      <c r="D14" s="19">
        <f>B14/B$14</f>
        <v>1</v>
      </c>
      <c r="E14" s="48">
        <v>10211</v>
      </c>
      <c r="F14" s="48">
        <v>935</v>
      </c>
      <c r="G14" s="19">
        <f>E14/E$14</f>
        <v>1</v>
      </c>
      <c r="H14" s="17">
        <f t="shared" ref="H14:H20" si="3">B14-E14</f>
        <v>-365</v>
      </c>
      <c r="I14" s="22">
        <f t="shared" ref="I14:I20" si="4">((SQRT((C14/1.645)^2+(F14/1.645)^2)))*1.645</f>
        <v>1423.9736654868304</v>
      </c>
    </row>
    <row r="15" spans="1:9" ht="28.8" x14ac:dyDescent="0.3">
      <c r="A15" s="32" t="str">
        <f>Total!A15</f>
        <v>Same state as current residence and residence 1 year ago</v>
      </c>
      <c r="B15" s="46">
        <v>4232</v>
      </c>
      <c r="C15" s="47">
        <v>774</v>
      </c>
      <c r="D15" s="19">
        <f>B15/B$14</f>
        <v>0.42981921592524885</v>
      </c>
      <c r="E15" s="48">
        <v>5073</v>
      </c>
      <c r="F15" s="48">
        <v>700</v>
      </c>
      <c r="G15" s="19">
        <f>E15/E$14</f>
        <v>0.49681715796689846</v>
      </c>
      <c r="H15" s="17">
        <f t="shared" si="3"/>
        <v>-841</v>
      </c>
      <c r="I15" s="22">
        <f t="shared" si="4"/>
        <v>1043.588041326653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3548</v>
      </c>
      <c r="C18" s="47">
        <v>516</v>
      </c>
      <c r="D18" s="19">
        <f t="shared" si="5"/>
        <v>0.36034938045906967</v>
      </c>
      <c r="E18" s="48">
        <v>3818</v>
      </c>
      <c r="F18" s="48">
        <v>546</v>
      </c>
      <c r="G18" s="19">
        <f t="shared" si="6"/>
        <v>0.37391048868866911</v>
      </c>
      <c r="H18" s="17">
        <f t="shared" si="3"/>
        <v>-270</v>
      </c>
      <c r="I18" s="22">
        <f t="shared" si="4"/>
        <v>751.2469633882057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56</v>
      </c>
      <c r="C20" s="47">
        <v>86</v>
      </c>
      <c r="D20" s="19">
        <f t="shared" si="5"/>
        <v>5.6875888685760717E-3</v>
      </c>
      <c r="E20" s="48">
        <v>86</v>
      </c>
      <c r="F20" s="48">
        <v>60</v>
      </c>
      <c r="G20" s="19">
        <f t="shared" si="6"/>
        <v>8.4222896875918128E-3</v>
      </c>
      <c r="H20" s="17">
        <f t="shared" si="3"/>
        <v>-30</v>
      </c>
      <c r="I20" s="22">
        <f t="shared" si="4"/>
        <v>104.86181383134664</v>
      </c>
    </row>
    <row r="21" spans="1:9" s="5" customFormat="1" x14ac:dyDescent="0.3">
      <c r="A21" s="32" t="str">
        <f>Total!A21</f>
        <v>Born in remainder of Europe</v>
      </c>
      <c r="B21" s="46">
        <v>159</v>
      </c>
      <c r="C21" s="47">
        <v>133</v>
      </c>
      <c r="D21" s="19">
        <f t="shared" si="5"/>
        <v>1.6148689823278488E-2</v>
      </c>
      <c r="E21" s="48">
        <v>133</v>
      </c>
      <c r="F21" s="48">
        <v>82</v>
      </c>
      <c r="G21" s="19">
        <f t="shared" si="6"/>
        <v>1.3025168935461757E-2</v>
      </c>
      <c r="H21" s="17">
        <f t="shared" ref="H21:H32" si="7">B21-E21</f>
        <v>26</v>
      </c>
      <c r="I21" s="22">
        <f t="shared" ref="I21:I32" si="8">((SQRT((C21/1.645)^2+(F21/1.645)^2)))*1.645</f>
        <v>156.24659996300718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159</v>
      </c>
      <c r="C22" s="47">
        <v>94</v>
      </c>
      <c r="D22" s="19">
        <f t="shared" si="5"/>
        <v>1.6148689823278488E-2</v>
      </c>
      <c r="E22" s="48">
        <v>100</v>
      </c>
      <c r="F22" s="48">
        <v>74</v>
      </c>
      <c r="G22" s="19">
        <f t="shared" si="6"/>
        <v>9.7933601018509453E-3</v>
      </c>
      <c r="H22" s="17">
        <f t="shared" si="7"/>
        <v>59</v>
      </c>
      <c r="I22" s="22">
        <f t="shared" si="8"/>
        <v>119.63277142990545</v>
      </c>
    </row>
    <row r="23" spans="1:9" s="5" customFormat="1" x14ac:dyDescent="0.3">
      <c r="A23" s="32" t="str">
        <f>Total!A23</f>
        <v>Born in India</v>
      </c>
      <c r="B23" s="46">
        <v>238</v>
      </c>
      <c r="C23" s="47">
        <v>149</v>
      </c>
      <c r="D23" s="19">
        <f t="shared" si="5"/>
        <v>2.4172252691448303E-2</v>
      </c>
      <c r="E23" s="48">
        <v>39</v>
      </c>
      <c r="F23" s="48">
        <v>36</v>
      </c>
      <c r="G23" s="19">
        <f t="shared" si="6"/>
        <v>3.8194104397218684E-3</v>
      </c>
      <c r="H23" s="17">
        <f t="shared" si="7"/>
        <v>199</v>
      </c>
      <c r="I23" s="22">
        <f t="shared" si="8"/>
        <v>153.28731193415845</v>
      </c>
    </row>
    <row r="24" spans="1:9" s="5" customFormat="1" x14ac:dyDescent="0.3">
      <c r="A24" s="32" t="str">
        <f>Total!A24</f>
        <v>Born in the Philippines</v>
      </c>
      <c r="B24" s="46">
        <v>126</v>
      </c>
      <c r="C24" s="47">
        <v>144</v>
      </c>
      <c r="D24" s="19">
        <f t="shared" si="5"/>
        <v>1.2797074954296161E-2</v>
      </c>
      <c r="E24" s="48">
        <v>28</v>
      </c>
      <c r="F24" s="48">
        <v>34</v>
      </c>
      <c r="G24" s="19">
        <f t="shared" si="6"/>
        <v>2.7421408285182645E-3</v>
      </c>
      <c r="H24" s="17">
        <f t="shared" si="7"/>
        <v>98</v>
      </c>
      <c r="I24" s="22">
        <f t="shared" si="8"/>
        <v>147.95945390545344</v>
      </c>
    </row>
    <row r="25" spans="1:9" s="5" customFormat="1" x14ac:dyDescent="0.3">
      <c r="A25" s="32" t="str">
        <f>Total!A25</f>
        <v>Born in remainder of Asia</v>
      </c>
      <c r="B25" s="46">
        <v>608</v>
      </c>
      <c r="C25" s="47">
        <v>367</v>
      </c>
      <c r="D25" s="19">
        <f t="shared" si="5"/>
        <v>6.1750964858825919E-2</v>
      </c>
      <c r="E25" s="48">
        <v>307</v>
      </c>
      <c r="F25" s="48">
        <v>120</v>
      </c>
      <c r="G25" s="19">
        <f t="shared" si="6"/>
        <v>3.00656155126824E-2</v>
      </c>
      <c r="H25" s="17">
        <f t="shared" si="7"/>
        <v>301</v>
      </c>
      <c r="I25" s="22">
        <f t="shared" si="8"/>
        <v>386.12044752900619</v>
      </c>
    </row>
    <row r="26" spans="1:9" s="5" customFormat="1" x14ac:dyDescent="0.3">
      <c r="A26" s="32" t="str">
        <f>Total!A26</f>
        <v>Born in Northern America</v>
      </c>
      <c r="B26" s="46">
        <v>44</v>
      </c>
      <c r="C26" s="47">
        <v>68</v>
      </c>
      <c r="D26" s="19">
        <f t="shared" si="5"/>
        <v>4.4688198253097708E-3</v>
      </c>
      <c r="E26" s="48">
        <v>0</v>
      </c>
      <c r="F26" s="48">
        <v>0</v>
      </c>
      <c r="G26" s="19">
        <f t="shared" si="6"/>
        <v>0</v>
      </c>
      <c r="H26" s="17">
        <f t="shared" si="7"/>
        <v>44</v>
      </c>
      <c r="I26" s="22">
        <f t="shared" si="8"/>
        <v>68</v>
      </c>
    </row>
    <row r="27" spans="1:9" s="5" customFormat="1" x14ac:dyDescent="0.3">
      <c r="A27" s="32" t="str">
        <f>Total!A27</f>
        <v>Born in Mexico</v>
      </c>
      <c r="B27" s="46">
        <v>141</v>
      </c>
      <c r="C27" s="47">
        <v>125</v>
      </c>
      <c r="D27" s="19">
        <f t="shared" si="5"/>
        <v>1.4320536258379037E-2</v>
      </c>
      <c r="E27" s="48">
        <v>159</v>
      </c>
      <c r="F27" s="48">
        <v>151</v>
      </c>
      <c r="G27" s="19">
        <f t="shared" si="6"/>
        <v>1.5571442561943002E-2</v>
      </c>
      <c r="H27" s="17">
        <f t="shared" si="7"/>
        <v>-18</v>
      </c>
      <c r="I27" s="22">
        <f t="shared" si="8"/>
        <v>196.02550854416882</v>
      </c>
    </row>
    <row r="28" spans="1:9" s="5" customFormat="1" x14ac:dyDescent="0.3">
      <c r="A28" s="32" t="str">
        <f>Total!A28</f>
        <v>Born in remainder of Central America</v>
      </c>
      <c r="B28" s="46">
        <v>118</v>
      </c>
      <c r="C28" s="47">
        <v>109</v>
      </c>
      <c r="D28" s="19">
        <f t="shared" si="5"/>
        <v>1.1984562258785294E-2</v>
      </c>
      <c r="E28" s="48">
        <v>106</v>
      </c>
      <c r="F28" s="48">
        <v>78</v>
      </c>
      <c r="G28" s="19">
        <f t="shared" si="6"/>
        <v>1.0380961707962003E-2</v>
      </c>
      <c r="H28" s="17">
        <f t="shared" si="7"/>
        <v>12</v>
      </c>
      <c r="I28" s="22">
        <f t="shared" si="8"/>
        <v>134.03357788255897</v>
      </c>
    </row>
    <row r="29" spans="1:9" s="5" customFormat="1" x14ac:dyDescent="0.3">
      <c r="A29" s="32" t="str">
        <f>Total!A29</f>
        <v>Born in the Caribbean</v>
      </c>
      <c r="B29" s="46">
        <v>211</v>
      </c>
      <c r="C29" s="47">
        <v>159</v>
      </c>
      <c r="D29" s="19">
        <f t="shared" si="5"/>
        <v>2.1430022344099128E-2</v>
      </c>
      <c r="E29" s="48">
        <v>40</v>
      </c>
      <c r="F29" s="48">
        <v>38</v>
      </c>
      <c r="G29" s="19">
        <f t="shared" si="6"/>
        <v>3.9173440407403778E-3</v>
      </c>
      <c r="H29" s="17">
        <f t="shared" si="7"/>
        <v>171</v>
      </c>
      <c r="I29" s="22">
        <f t="shared" si="8"/>
        <v>163.47782724271812</v>
      </c>
    </row>
    <row r="30" spans="1:9" s="5" customFormat="1" x14ac:dyDescent="0.3">
      <c r="A30" s="42" t="str">
        <f>Total!A30</f>
        <v>Born in South America</v>
      </c>
      <c r="B30" s="46">
        <v>98</v>
      </c>
      <c r="C30" s="47">
        <v>122</v>
      </c>
      <c r="D30" s="19">
        <f t="shared" si="5"/>
        <v>9.9532805200081252E-3</v>
      </c>
      <c r="E30" s="48">
        <v>57</v>
      </c>
      <c r="F30" s="48">
        <v>51</v>
      </c>
      <c r="G30" s="19">
        <f t="shared" si="6"/>
        <v>5.5822152580550389E-3</v>
      </c>
      <c r="H30" s="17">
        <f t="shared" si="7"/>
        <v>41</v>
      </c>
      <c r="I30" s="22">
        <f t="shared" si="8"/>
        <v>132.23085872821065</v>
      </c>
    </row>
    <row r="31" spans="1:9" s="5" customFormat="1" x14ac:dyDescent="0.3">
      <c r="A31" s="40" t="str">
        <f>Total!A31</f>
        <v>Born in Africa</v>
      </c>
      <c r="B31" s="46">
        <v>102</v>
      </c>
      <c r="C31" s="47">
        <v>63</v>
      </c>
      <c r="D31" s="19">
        <f t="shared" si="5"/>
        <v>1.0359536867763558E-2</v>
      </c>
      <c r="E31" s="48">
        <v>241</v>
      </c>
      <c r="F31" s="48">
        <v>136</v>
      </c>
      <c r="G31" s="19">
        <f t="shared" si="6"/>
        <v>2.3601997845460777E-2</v>
      </c>
      <c r="H31" s="17">
        <f t="shared" si="7"/>
        <v>-139</v>
      </c>
      <c r="I31" s="22">
        <f t="shared" si="8"/>
        <v>149.88328792764057</v>
      </c>
    </row>
    <row r="32" spans="1:9" s="5" customFormat="1" x14ac:dyDescent="0.3">
      <c r="A32" s="42" t="str">
        <f>Total!A32</f>
        <v>Born in Oceania or At Sea</v>
      </c>
      <c r="B32" s="46">
        <v>6</v>
      </c>
      <c r="C32" s="47">
        <v>10</v>
      </c>
      <c r="D32" s="19">
        <f t="shared" si="5"/>
        <v>6.0938452163315055E-4</v>
      </c>
      <c r="E32" s="48">
        <v>24</v>
      </c>
      <c r="F32" s="48">
        <v>37</v>
      </c>
      <c r="G32" s="19">
        <f t="shared" si="6"/>
        <v>2.3504064244442269E-3</v>
      </c>
      <c r="H32" s="17">
        <f t="shared" si="7"/>
        <v>-18</v>
      </c>
      <c r="I32" s="22">
        <f t="shared" si="8"/>
        <v>38.327535793473608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9846</v>
      </c>
      <c r="C35" s="18">
        <v>1123</v>
      </c>
      <c r="D35" s="19">
        <f>B35/B$35</f>
        <v>1</v>
      </c>
      <c r="E35" s="17">
        <v>10211</v>
      </c>
      <c r="F35" s="18">
        <v>999</v>
      </c>
      <c r="G35" s="19">
        <f>E35/E$35</f>
        <v>1</v>
      </c>
      <c r="H35" s="17">
        <f t="shared" ref="H35:H39" si="9">B35-E35</f>
        <v>-365</v>
      </c>
      <c r="I35" s="22">
        <f t="shared" ref="I35:I39" si="10">((SQRT((C35/1.645)^2+(F35/1.645)^2)))*1.645</f>
        <v>1503.0402522886736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7766</v>
      </c>
      <c r="C36" s="18">
        <v>1020</v>
      </c>
      <c r="D36" s="19">
        <f t="shared" ref="D36:D39" si="11">B36/B$35</f>
        <v>0.78874669916717444</v>
      </c>
      <c r="E36" s="17">
        <v>8861</v>
      </c>
      <c r="F36" s="18">
        <v>964</v>
      </c>
      <c r="G36" s="19">
        <f t="shared" ref="G36:G39" si="12">E36/E$35</f>
        <v>0.86778963862501224</v>
      </c>
      <c r="H36" s="17">
        <f t="shared" si="9"/>
        <v>-1095</v>
      </c>
      <c r="I36" s="22">
        <f t="shared" si="10"/>
        <v>1403.4585850676178</v>
      </c>
    </row>
    <row r="37" spans="1:9" ht="28.8" x14ac:dyDescent="0.3">
      <c r="A37" s="32" t="str">
        <f>Total!A37</f>
        <v>Entered the United States (or Puerto Rico) 5 years ago or less</v>
      </c>
      <c r="B37" s="17">
        <v>611</v>
      </c>
      <c r="C37" s="18">
        <v>274</v>
      </c>
      <c r="D37" s="19">
        <f t="shared" si="11"/>
        <v>6.2055657119642497E-2</v>
      </c>
      <c r="E37" s="17">
        <v>221</v>
      </c>
      <c r="F37" s="18">
        <v>118</v>
      </c>
      <c r="G37" s="19">
        <f t="shared" si="12"/>
        <v>2.1643325825090588E-2</v>
      </c>
      <c r="H37" s="17">
        <f t="shared" si="9"/>
        <v>390</v>
      </c>
      <c r="I37" s="22">
        <f t="shared" si="10"/>
        <v>298.32867780352592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766</v>
      </c>
      <c r="C38" s="18">
        <v>278</v>
      </c>
      <c r="D38" s="19">
        <f t="shared" si="11"/>
        <v>7.7798090595165556E-2</v>
      </c>
      <c r="E38" s="17">
        <v>509</v>
      </c>
      <c r="F38" s="18">
        <v>174</v>
      </c>
      <c r="G38" s="19">
        <f t="shared" si="12"/>
        <v>4.9848202918421312E-2</v>
      </c>
      <c r="H38" s="17">
        <f t="shared" si="9"/>
        <v>257</v>
      </c>
      <c r="I38" s="22">
        <f t="shared" si="10"/>
        <v>327.9634125935392</v>
      </c>
    </row>
    <row r="39" spans="1:9" ht="28.8" x14ac:dyDescent="0.3">
      <c r="A39" s="44" t="str">
        <f>Total!A39</f>
        <v>Entered the United States (or Puerto Rico) 16 years ago or more</v>
      </c>
      <c r="B39" s="25">
        <v>703</v>
      </c>
      <c r="C39" s="26">
        <v>262</v>
      </c>
      <c r="D39" s="27">
        <f t="shared" si="11"/>
        <v>7.1399553118017475E-2</v>
      </c>
      <c r="E39" s="25">
        <v>620</v>
      </c>
      <c r="F39" s="26">
        <v>159</v>
      </c>
      <c r="G39" s="27">
        <f t="shared" si="12"/>
        <v>6.0718832631475858E-2</v>
      </c>
      <c r="H39" s="25">
        <f t="shared" si="9"/>
        <v>83</v>
      </c>
      <c r="I39" s="28">
        <f t="shared" si="10"/>
        <v>306.47185841443911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Howard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5830</v>
      </c>
      <c r="C8" s="48">
        <v>761</v>
      </c>
      <c r="D8" s="19">
        <f t="shared" ref="D8" si="0">B8/B$8</f>
        <v>1</v>
      </c>
      <c r="E8" s="48">
        <v>4528</v>
      </c>
      <c r="F8" s="48">
        <v>581</v>
      </c>
      <c r="G8" s="19">
        <f t="shared" ref="G8" si="1">E8/E$8</f>
        <v>1</v>
      </c>
      <c r="H8" s="38">
        <f t="shared" ref="H8:H11" si="2">B8-E8</f>
        <v>1302</v>
      </c>
      <c r="I8" s="39">
        <f t="shared" ref="I8:I11" si="3">((SQRT((C8/1.645)^2+(F8/1.645)^2)))*1.645</f>
        <v>957.43511529502621</v>
      </c>
    </row>
    <row r="9" spans="1:9" x14ac:dyDescent="0.3">
      <c r="A9" s="32" t="str">
        <f>Total!A9</f>
        <v>Speak only English</v>
      </c>
      <c r="B9" s="48">
        <v>4577</v>
      </c>
      <c r="C9" s="48">
        <v>689</v>
      </c>
      <c r="D9" s="19">
        <f>B9/B$8</f>
        <v>0.78507718696397943</v>
      </c>
      <c r="E9" s="48">
        <v>3719</v>
      </c>
      <c r="F9" s="48">
        <v>527</v>
      </c>
      <c r="G9" s="19">
        <f>E9/E$8</f>
        <v>0.82133392226148405</v>
      </c>
      <c r="H9" s="38">
        <f t="shared" si="2"/>
        <v>858</v>
      </c>
      <c r="I9" s="39">
        <f t="shared" si="3"/>
        <v>867.43875864524296</v>
      </c>
    </row>
    <row r="10" spans="1:9" ht="28.8" x14ac:dyDescent="0.3">
      <c r="A10" s="32" t="str">
        <f>Total!A10</f>
        <v>Speak a language other than English, speak English "very well"</v>
      </c>
      <c r="B10" s="48">
        <v>971</v>
      </c>
      <c r="C10" s="48">
        <v>305</v>
      </c>
      <c r="D10" s="19">
        <f>B10/B$8</f>
        <v>0.16655231560891939</v>
      </c>
      <c r="E10" s="48">
        <v>575</v>
      </c>
      <c r="F10" s="48">
        <v>212</v>
      </c>
      <c r="G10" s="19">
        <f>E10/E$8</f>
        <v>0.12698763250883391</v>
      </c>
      <c r="H10" s="38">
        <f t="shared" si="2"/>
        <v>396</v>
      </c>
      <c r="I10" s="39">
        <f t="shared" si="3"/>
        <v>371.44178547923224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282</v>
      </c>
      <c r="C11" s="48">
        <v>105</v>
      </c>
      <c r="D11" s="19">
        <f>B11/B$8</f>
        <v>4.83704974271012E-2</v>
      </c>
      <c r="E11" s="48">
        <v>234</v>
      </c>
      <c r="F11" s="48">
        <v>121</v>
      </c>
      <c r="G11" s="19">
        <f>E11/E$8</f>
        <v>5.1678445229681978E-2</v>
      </c>
      <c r="H11" s="38">
        <f t="shared" si="2"/>
        <v>48</v>
      </c>
      <c r="I11" s="39">
        <f t="shared" si="3"/>
        <v>160.20611723651504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6347</v>
      </c>
      <c r="C14" s="48">
        <v>721</v>
      </c>
      <c r="D14" s="19">
        <f>B14/B$14</f>
        <v>1</v>
      </c>
      <c r="E14" s="48">
        <v>4853</v>
      </c>
      <c r="F14" s="48">
        <v>574</v>
      </c>
      <c r="G14" s="19">
        <f>E14/E$14</f>
        <v>1</v>
      </c>
      <c r="H14" s="17">
        <f t="shared" ref="H14:H32" si="4">B14-E14</f>
        <v>1494</v>
      </c>
      <c r="I14" s="22">
        <f t="shared" ref="I14:I32" si="5">((SQRT((C14/1.645)^2+(F14/1.645)^2)))*1.645</f>
        <v>921.58396253407091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738</v>
      </c>
      <c r="C16" s="48">
        <v>196</v>
      </c>
      <c r="D16" s="19">
        <f t="shared" ref="D16:D32" si="6">B16/B$14</f>
        <v>0.11627540570348197</v>
      </c>
      <c r="E16" s="48">
        <v>757</v>
      </c>
      <c r="F16" s="48">
        <v>219</v>
      </c>
      <c r="G16" s="19">
        <f t="shared" ref="G16:G32" si="7">E16/E$14</f>
        <v>0.1559859880486297</v>
      </c>
      <c r="H16" s="17">
        <f t="shared" si="4"/>
        <v>-19</v>
      </c>
      <c r="I16" s="22">
        <f t="shared" si="5"/>
        <v>293.89964273540721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1781</v>
      </c>
      <c r="C17" s="48">
        <v>428</v>
      </c>
      <c r="D17" s="19">
        <f t="shared" si="6"/>
        <v>0.28060501024105877</v>
      </c>
      <c r="E17" s="48">
        <v>1636</v>
      </c>
      <c r="F17" s="48">
        <v>285</v>
      </c>
      <c r="G17" s="19">
        <f t="shared" si="7"/>
        <v>0.33711106532042034</v>
      </c>
      <c r="H17" s="17">
        <f t="shared" si="4"/>
        <v>145</v>
      </c>
      <c r="I17" s="22">
        <f t="shared" si="5"/>
        <v>514.20715669854292</v>
      </c>
    </row>
    <row r="18" spans="1:9" ht="28.8" x14ac:dyDescent="0.3">
      <c r="A18" s="32" t="str">
        <f>Total!A18</f>
        <v>Different state than current residence or residence 1 year ago</v>
      </c>
      <c r="B18" s="48">
        <v>2538</v>
      </c>
      <c r="C18" s="48">
        <v>444</v>
      </c>
      <c r="D18" s="19">
        <f t="shared" si="6"/>
        <v>0.39987395619977945</v>
      </c>
      <c r="E18" s="48">
        <v>1803</v>
      </c>
      <c r="F18" s="48">
        <v>387</v>
      </c>
      <c r="G18" s="19">
        <f t="shared" si="7"/>
        <v>0.37152276942097673</v>
      </c>
      <c r="H18" s="17">
        <f t="shared" si="4"/>
        <v>735</v>
      </c>
      <c r="I18" s="22">
        <f t="shared" si="5"/>
        <v>588.98641750043782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7</v>
      </c>
      <c r="F19" s="48">
        <v>11</v>
      </c>
      <c r="G19" s="19">
        <f t="shared" si="7"/>
        <v>1.4424067587059551E-3</v>
      </c>
      <c r="H19" s="17">
        <f t="shared" si="4"/>
        <v>-7</v>
      </c>
      <c r="I19" s="22">
        <f t="shared" si="5"/>
        <v>11</v>
      </c>
    </row>
    <row r="20" spans="1:9" x14ac:dyDescent="0.3">
      <c r="A20" s="32" t="str">
        <f>Total!A20</f>
        <v>Born in Germany</v>
      </c>
      <c r="B20" s="48">
        <v>136</v>
      </c>
      <c r="C20" s="48">
        <v>117</v>
      </c>
      <c r="D20" s="19">
        <f t="shared" si="6"/>
        <v>2.1427446037498032E-2</v>
      </c>
      <c r="E20" s="48">
        <v>16</v>
      </c>
      <c r="F20" s="48">
        <v>17</v>
      </c>
      <c r="G20" s="19">
        <f t="shared" si="7"/>
        <v>3.2969297341850401E-3</v>
      </c>
      <c r="H20" s="17">
        <f t="shared" si="4"/>
        <v>120</v>
      </c>
      <c r="I20" s="22">
        <f t="shared" si="5"/>
        <v>118.22859214251011</v>
      </c>
    </row>
    <row r="21" spans="1:9" x14ac:dyDescent="0.3">
      <c r="A21" s="32" t="str">
        <f>Total!A21</f>
        <v>Born in remainder of Europe</v>
      </c>
      <c r="B21" s="48">
        <v>99</v>
      </c>
      <c r="C21" s="48">
        <v>67</v>
      </c>
      <c r="D21" s="19">
        <f t="shared" si="6"/>
        <v>1.5597920277296361E-2</v>
      </c>
      <c r="E21" s="48">
        <v>52</v>
      </c>
      <c r="F21" s="48">
        <v>72</v>
      </c>
      <c r="G21" s="19">
        <f t="shared" si="7"/>
        <v>1.071502163610138E-2</v>
      </c>
      <c r="H21" s="17">
        <f t="shared" si="4"/>
        <v>47</v>
      </c>
      <c r="I21" s="22">
        <f t="shared" si="5"/>
        <v>98.351410767715976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122</v>
      </c>
      <c r="C22" s="48">
        <v>70</v>
      </c>
      <c r="D22" s="19">
        <f t="shared" si="6"/>
        <v>1.9221679533637938E-2</v>
      </c>
      <c r="E22" s="48">
        <v>24</v>
      </c>
      <c r="F22" s="48">
        <v>39</v>
      </c>
      <c r="G22" s="19">
        <f t="shared" si="7"/>
        <v>4.9453946012775604E-3</v>
      </c>
      <c r="H22" s="17">
        <f t="shared" si="4"/>
        <v>98</v>
      </c>
      <c r="I22" s="22">
        <f t="shared" si="5"/>
        <v>80.131142510262507</v>
      </c>
    </row>
    <row r="23" spans="1:9" x14ac:dyDescent="0.3">
      <c r="A23" s="32" t="str">
        <f>Total!A23</f>
        <v>Born in India</v>
      </c>
      <c r="B23" s="48">
        <v>254</v>
      </c>
      <c r="C23" s="48">
        <v>170</v>
      </c>
      <c r="D23" s="19">
        <f t="shared" si="6"/>
        <v>4.0018906570033083E-2</v>
      </c>
      <c r="E23" s="48">
        <v>123</v>
      </c>
      <c r="F23" s="48">
        <v>107</v>
      </c>
      <c r="G23" s="19">
        <f t="shared" si="7"/>
        <v>2.5345147331547496E-2</v>
      </c>
      <c r="H23" s="17">
        <f t="shared" si="4"/>
        <v>131</v>
      </c>
      <c r="I23" s="22">
        <f t="shared" si="5"/>
        <v>200.8706051168264</v>
      </c>
    </row>
    <row r="24" spans="1:9" x14ac:dyDescent="0.3">
      <c r="A24" s="32" t="str">
        <f>Total!A24</f>
        <v>Born in the Philippines</v>
      </c>
      <c r="B24" s="48">
        <v>25</v>
      </c>
      <c r="C24" s="48">
        <v>30</v>
      </c>
      <c r="D24" s="19">
        <f t="shared" si="6"/>
        <v>3.9388687568930204E-3</v>
      </c>
      <c r="E24" s="48">
        <v>15</v>
      </c>
      <c r="F24" s="48">
        <v>25</v>
      </c>
      <c r="G24" s="19">
        <f t="shared" si="7"/>
        <v>3.0908716257984753E-3</v>
      </c>
      <c r="H24" s="17">
        <f t="shared" si="4"/>
        <v>10</v>
      </c>
      <c r="I24" s="22">
        <f t="shared" si="5"/>
        <v>39.05124837953327</v>
      </c>
    </row>
    <row r="25" spans="1:9" x14ac:dyDescent="0.3">
      <c r="A25" s="32" t="str">
        <f>Total!A25</f>
        <v>Born in remainder of Asia</v>
      </c>
      <c r="B25" s="48">
        <v>411</v>
      </c>
      <c r="C25" s="48">
        <v>174</v>
      </c>
      <c r="D25" s="19">
        <f t="shared" si="6"/>
        <v>6.4755002363321254E-2</v>
      </c>
      <c r="E25" s="48">
        <v>261</v>
      </c>
      <c r="F25" s="48">
        <v>144</v>
      </c>
      <c r="G25" s="19">
        <f t="shared" si="7"/>
        <v>5.378116628889347E-2</v>
      </c>
      <c r="H25" s="17">
        <f t="shared" si="4"/>
        <v>150</v>
      </c>
      <c r="I25" s="22">
        <f t="shared" si="5"/>
        <v>225.85836269662451</v>
      </c>
    </row>
    <row r="26" spans="1:9" x14ac:dyDescent="0.3">
      <c r="A26" s="32" t="str">
        <f>Total!A26</f>
        <v>Born in Northern America</v>
      </c>
      <c r="B26" s="48">
        <v>16</v>
      </c>
      <c r="C26" s="48">
        <v>25</v>
      </c>
      <c r="D26" s="19">
        <f t="shared" si="6"/>
        <v>2.5208760044115332E-3</v>
      </c>
      <c r="E26" s="48">
        <v>63</v>
      </c>
      <c r="F26" s="48">
        <v>73</v>
      </c>
      <c r="G26" s="19">
        <f t="shared" si="7"/>
        <v>1.2981660828353597E-2</v>
      </c>
      <c r="H26" s="17">
        <f t="shared" si="4"/>
        <v>-47</v>
      </c>
      <c r="I26" s="22">
        <f t="shared" si="5"/>
        <v>77.1621668954417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74</v>
      </c>
      <c r="C28" s="48">
        <v>72</v>
      </c>
      <c r="D28" s="19">
        <f t="shared" si="6"/>
        <v>1.165905152040334E-2</v>
      </c>
      <c r="E28" s="48">
        <v>35</v>
      </c>
      <c r="F28" s="48">
        <v>40</v>
      </c>
      <c r="G28" s="19">
        <f t="shared" si="7"/>
        <v>7.2120337935297754E-3</v>
      </c>
      <c r="H28" s="17">
        <f t="shared" si="4"/>
        <v>39</v>
      </c>
      <c r="I28" s="22">
        <f t="shared" si="5"/>
        <v>82.365041127895992</v>
      </c>
    </row>
    <row r="29" spans="1:9" x14ac:dyDescent="0.3">
      <c r="A29" s="32" t="str">
        <f>Total!A29</f>
        <v>Born in the Caribbean</v>
      </c>
      <c r="B29" s="48">
        <v>68</v>
      </c>
      <c r="C29" s="48">
        <v>97</v>
      </c>
      <c r="D29" s="19">
        <f t="shared" si="6"/>
        <v>1.0713723018749016E-2</v>
      </c>
      <c r="E29" s="48">
        <v>31</v>
      </c>
      <c r="F29" s="48">
        <v>34</v>
      </c>
      <c r="G29" s="19">
        <f t="shared" si="7"/>
        <v>6.3878013599835155E-3</v>
      </c>
      <c r="H29" s="17">
        <f t="shared" si="4"/>
        <v>37</v>
      </c>
      <c r="I29" s="22">
        <f t="shared" si="5"/>
        <v>102.7861858422619</v>
      </c>
    </row>
    <row r="30" spans="1:9" x14ac:dyDescent="0.3">
      <c r="A30" s="42" t="str">
        <f>Total!A30</f>
        <v>Born in South America</v>
      </c>
      <c r="B30" s="48">
        <v>4</v>
      </c>
      <c r="C30" s="48">
        <v>7</v>
      </c>
      <c r="D30" s="19">
        <f t="shared" si="6"/>
        <v>6.3021900110288331E-4</v>
      </c>
      <c r="E30" s="48">
        <v>0</v>
      </c>
      <c r="F30" s="48">
        <v>0</v>
      </c>
      <c r="G30" s="19">
        <f t="shared" si="7"/>
        <v>0</v>
      </c>
      <c r="H30" s="17">
        <f t="shared" si="4"/>
        <v>4</v>
      </c>
      <c r="I30" s="22">
        <f t="shared" si="5"/>
        <v>7</v>
      </c>
    </row>
    <row r="31" spans="1:9" x14ac:dyDescent="0.3">
      <c r="A31" s="40" t="str">
        <f>Total!A31</f>
        <v>Born in Africa</v>
      </c>
      <c r="B31" s="48">
        <v>59</v>
      </c>
      <c r="C31" s="48">
        <v>46</v>
      </c>
      <c r="D31" s="19">
        <f t="shared" si="6"/>
        <v>9.2957302662675274E-3</v>
      </c>
      <c r="E31" s="48">
        <v>30</v>
      </c>
      <c r="F31" s="48">
        <v>45</v>
      </c>
      <c r="G31" s="19">
        <f t="shared" si="7"/>
        <v>6.1817432515969507E-3</v>
      </c>
      <c r="H31" s="17">
        <f t="shared" si="4"/>
        <v>29</v>
      </c>
      <c r="I31" s="22">
        <f t="shared" si="5"/>
        <v>64.350602172784676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6347</v>
      </c>
      <c r="C35" s="18">
        <v>810</v>
      </c>
      <c r="D35" s="19">
        <f>B35/B$35</f>
        <v>1</v>
      </c>
      <c r="E35" s="17">
        <v>4853</v>
      </c>
      <c r="F35" s="18">
        <v>657</v>
      </c>
      <c r="G35" s="19">
        <f>E35/E$35</f>
        <v>1</v>
      </c>
      <c r="H35" s="17">
        <f>B35-E35</f>
        <v>1494</v>
      </c>
      <c r="I35" s="22">
        <f t="shared" ref="I35:I39" si="8">((SQRT((C35/1.645)^2+(F35/1.645)^2)))*1.645</f>
        <v>1042.9520602597224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5047</v>
      </c>
      <c r="C36" s="18">
        <v>749</v>
      </c>
      <c r="D36" s="19">
        <f t="shared" ref="D36:D39" si="9">B36/B$35</f>
        <v>0.79517882464156298</v>
      </c>
      <c r="E36" s="17">
        <v>4196</v>
      </c>
      <c r="F36" s="18">
        <v>620</v>
      </c>
      <c r="G36" s="19">
        <f t="shared" ref="G36:G39" si="10">E36/E$35</f>
        <v>0.8646198227900268</v>
      </c>
      <c r="H36" s="17">
        <f t="shared" ref="H36:H39" si="11">B36-E36</f>
        <v>851</v>
      </c>
      <c r="I36" s="22">
        <f t="shared" si="8"/>
        <v>972.31733503008161</v>
      </c>
    </row>
    <row r="37" spans="1:9" ht="28.8" x14ac:dyDescent="0.3">
      <c r="A37" s="20" t="str">
        <f>Total!A37</f>
        <v>Entered the United States (or Puerto Rico) 5 years ago or less</v>
      </c>
      <c r="B37" s="17">
        <v>386</v>
      </c>
      <c r="C37" s="18">
        <v>198</v>
      </c>
      <c r="D37" s="19">
        <f t="shared" si="9"/>
        <v>6.0816133606428235E-2</v>
      </c>
      <c r="E37" s="17">
        <v>236</v>
      </c>
      <c r="F37" s="18">
        <v>143</v>
      </c>
      <c r="G37" s="19">
        <f t="shared" si="10"/>
        <v>4.8629713579229343E-2</v>
      </c>
      <c r="H37" s="17">
        <f t="shared" si="11"/>
        <v>150</v>
      </c>
      <c r="I37" s="22">
        <f t="shared" si="8"/>
        <v>244.23963642291972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322</v>
      </c>
      <c r="C38" s="18">
        <v>134</v>
      </c>
      <c r="D38" s="19">
        <f t="shared" si="9"/>
        <v>5.0732629588782101E-2</v>
      </c>
      <c r="E38" s="17">
        <v>159</v>
      </c>
      <c r="F38" s="18">
        <v>95</v>
      </c>
      <c r="G38" s="19">
        <f t="shared" si="10"/>
        <v>3.2763239233463838E-2</v>
      </c>
      <c r="H38" s="17">
        <f t="shared" si="11"/>
        <v>163</v>
      </c>
      <c r="I38" s="22">
        <f t="shared" si="8"/>
        <v>164.25894191793637</v>
      </c>
    </row>
    <row r="39" spans="1:9" ht="28.8" x14ac:dyDescent="0.3">
      <c r="A39" s="24" t="str">
        <f>Total!A39</f>
        <v>Entered the United States (or Puerto Rico) 16 years ago or more</v>
      </c>
      <c r="B39" s="25">
        <v>592</v>
      </c>
      <c r="C39" s="26">
        <v>194</v>
      </c>
      <c r="D39" s="27">
        <f t="shared" si="9"/>
        <v>9.3272412163226723E-2</v>
      </c>
      <c r="E39" s="25">
        <v>262</v>
      </c>
      <c r="F39" s="26">
        <v>136</v>
      </c>
      <c r="G39" s="27">
        <f t="shared" si="10"/>
        <v>5.3987224397280036E-2</v>
      </c>
      <c r="H39" s="25">
        <f t="shared" si="11"/>
        <v>330</v>
      </c>
      <c r="I39" s="28">
        <f t="shared" si="8"/>
        <v>236.92192806914264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Howard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1922</v>
      </c>
      <c r="C8" s="48">
        <v>368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1922</v>
      </c>
      <c r="I8" s="39">
        <f t="shared" ref="I8:I9" si="1">((SQRT((C8/1.645)^2+(F8/1.645)^2)))*1.645</f>
        <v>368</v>
      </c>
    </row>
    <row r="9" spans="1:9" x14ac:dyDescent="0.3">
      <c r="A9" s="32" t="str">
        <f>Total!A9</f>
        <v>Speak only English</v>
      </c>
      <c r="B9" s="48">
        <v>680</v>
      </c>
      <c r="C9" s="48">
        <v>234</v>
      </c>
      <c r="D9" s="16">
        <f>B9/B$8</f>
        <v>0.35379812695109258</v>
      </c>
      <c r="E9" s="17">
        <v>0</v>
      </c>
      <c r="F9" s="18">
        <v>0</v>
      </c>
      <c r="G9" s="19">
        <v>0</v>
      </c>
      <c r="H9" s="38">
        <f t="shared" si="0"/>
        <v>680</v>
      </c>
      <c r="I9" s="39">
        <f t="shared" si="1"/>
        <v>234.00000000000003</v>
      </c>
    </row>
    <row r="10" spans="1:9" ht="28.8" x14ac:dyDescent="0.3">
      <c r="A10" s="32" t="str">
        <f>Total!A10</f>
        <v>Speak a language other than English, speak English "very well"</v>
      </c>
      <c r="B10" s="48">
        <v>404</v>
      </c>
      <c r="C10" s="48">
        <v>145</v>
      </c>
      <c r="D10" s="16">
        <f>B10/B$8</f>
        <v>0.21019771071800208</v>
      </c>
      <c r="E10" s="17">
        <v>0</v>
      </c>
      <c r="F10" s="18">
        <v>0</v>
      </c>
      <c r="G10" s="19">
        <v>0</v>
      </c>
      <c r="H10" s="38">
        <f t="shared" si="0"/>
        <v>404</v>
      </c>
      <c r="I10" s="39">
        <f>((SQRT((C10/1.645)^2+(F10/1.645)^2)))*1.645</f>
        <v>145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838</v>
      </c>
      <c r="C11" s="48">
        <v>244</v>
      </c>
      <c r="D11" s="16">
        <f>B11/B$8</f>
        <v>0.43600416233090533</v>
      </c>
      <c r="E11" s="17">
        <v>0</v>
      </c>
      <c r="F11" s="18">
        <v>0</v>
      </c>
      <c r="G11" s="19">
        <v>0</v>
      </c>
      <c r="H11" s="38">
        <f t="shared" si="0"/>
        <v>838</v>
      </c>
      <c r="I11" s="39">
        <f>((SQRT((C11/1.645)^2+(F11/1.645)^2)))*1.645</f>
        <v>244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2023</v>
      </c>
      <c r="C14" s="48">
        <v>366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2023</v>
      </c>
      <c r="I14" s="22">
        <f t="shared" ref="I14:I32" si="3">((SQRT((C14/1.645)^2+(F14/1.645)^2)))*1.645</f>
        <v>366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259</v>
      </c>
      <c r="C16" s="48">
        <v>134</v>
      </c>
      <c r="D16" s="19">
        <f t="shared" ref="D16:D32" si="4">B16/B$14</f>
        <v>0.12802768166089964</v>
      </c>
      <c r="E16" s="48">
        <v>0</v>
      </c>
      <c r="F16" s="48">
        <v>0</v>
      </c>
      <c r="G16" s="19">
        <v>0</v>
      </c>
      <c r="H16" s="17">
        <f t="shared" si="2"/>
        <v>259</v>
      </c>
      <c r="I16" s="22">
        <f t="shared" si="3"/>
        <v>134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310</v>
      </c>
      <c r="C18" s="48">
        <v>118</v>
      </c>
      <c r="D18" s="19">
        <f t="shared" si="4"/>
        <v>0.15323776569451311</v>
      </c>
      <c r="E18" s="48">
        <v>0</v>
      </c>
      <c r="F18" s="48">
        <v>0</v>
      </c>
      <c r="G18" s="19">
        <v>0</v>
      </c>
      <c r="H18" s="17">
        <f t="shared" si="2"/>
        <v>310</v>
      </c>
      <c r="I18" s="22">
        <f t="shared" si="3"/>
        <v>118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14</v>
      </c>
      <c r="C20" s="48">
        <v>24</v>
      </c>
      <c r="D20" s="19">
        <f t="shared" si="4"/>
        <v>6.920415224913495E-3</v>
      </c>
      <c r="E20" s="48">
        <v>0</v>
      </c>
      <c r="F20" s="48">
        <v>0</v>
      </c>
      <c r="G20" s="19">
        <v>0</v>
      </c>
      <c r="H20" s="17">
        <f t="shared" si="2"/>
        <v>14</v>
      </c>
      <c r="I20" s="22">
        <f t="shared" si="3"/>
        <v>24</v>
      </c>
    </row>
    <row r="21" spans="1:9" x14ac:dyDescent="0.3">
      <c r="A21" s="32" t="str">
        <f>Total!A21</f>
        <v>Born in remainder of Europe</v>
      </c>
      <c r="B21" s="48">
        <v>251</v>
      </c>
      <c r="C21" s="48">
        <v>117</v>
      </c>
      <c r="D21" s="19">
        <f t="shared" si="4"/>
        <v>0.1240731586752348</v>
      </c>
      <c r="E21" s="48">
        <v>0</v>
      </c>
      <c r="F21" s="48">
        <v>0</v>
      </c>
      <c r="G21" s="19">
        <v>0</v>
      </c>
      <c r="H21" s="17">
        <f t="shared" si="2"/>
        <v>251</v>
      </c>
      <c r="I21" s="22">
        <f t="shared" si="3"/>
        <v>117.00000000000001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132</v>
      </c>
      <c r="C22" s="48">
        <v>95</v>
      </c>
      <c r="D22" s="19">
        <f t="shared" si="4"/>
        <v>6.5249629263470096E-2</v>
      </c>
      <c r="E22" s="48">
        <v>0</v>
      </c>
      <c r="F22" s="48">
        <v>0</v>
      </c>
      <c r="G22" s="19">
        <v>0</v>
      </c>
      <c r="H22" s="17">
        <f t="shared" si="2"/>
        <v>132</v>
      </c>
      <c r="I22" s="22">
        <f t="shared" si="3"/>
        <v>95</v>
      </c>
    </row>
    <row r="23" spans="1:9" x14ac:dyDescent="0.3">
      <c r="A23" s="32" t="str">
        <f>Total!A23</f>
        <v>Born in India</v>
      </c>
      <c r="B23" s="48">
        <v>400</v>
      </c>
      <c r="C23" s="48">
        <v>178</v>
      </c>
      <c r="D23" s="19">
        <f t="shared" si="4"/>
        <v>0.1977261492832427</v>
      </c>
      <c r="E23" s="48">
        <v>0</v>
      </c>
      <c r="F23" s="48">
        <v>0</v>
      </c>
      <c r="G23" s="19">
        <v>0</v>
      </c>
      <c r="H23" s="17">
        <f t="shared" si="2"/>
        <v>400</v>
      </c>
      <c r="I23" s="22">
        <f t="shared" si="3"/>
        <v>178</v>
      </c>
    </row>
    <row r="24" spans="1:9" x14ac:dyDescent="0.3">
      <c r="A24" s="32" t="str">
        <f>Total!A24</f>
        <v>Born in the Philippines</v>
      </c>
      <c r="B24" s="48">
        <v>63</v>
      </c>
      <c r="C24" s="48">
        <v>66</v>
      </c>
      <c r="D24" s="19">
        <f t="shared" si="4"/>
        <v>3.1141868512110725E-2</v>
      </c>
      <c r="E24" s="48">
        <v>0</v>
      </c>
      <c r="F24" s="48">
        <v>0</v>
      </c>
      <c r="G24" s="19">
        <v>0</v>
      </c>
      <c r="H24" s="17">
        <f t="shared" si="2"/>
        <v>63</v>
      </c>
      <c r="I24" s="22">
        <f t="shared" si="3"/>
        <v>66</v>
      </c>
    </row>
    <row r="25" spans="1:9" x14ac:dyDescent="0.3">
      <c r="A25" s="32" t="str">
        <f>Total!A25</f>
        <v>Born in remainder of Asia</v>
      </c>
      <c r="B25" s="48">
        <v>285</v>
      </c>
      <c r="C25" s="48">
        <v>138</v>
      </c>
      <c r="D25" s="19">
        <f t="shared" si="4"/>
        <v>0.14087988136431043</v>
      </c>
      <c r="E25" s="48">
        <v>0</v>
      </c>
      <c r="F25" s="48">
        <v>0</v>
      </c>
      <c r="G25" s="19">
        <v>0</v>
      </c>
      <c r="H25" s="17">
        <f t="shared" si="2"/>
        <v>285</v>
      </c>
      <c r="I25" s="22">
        <f t="shared" si="3"/>
        <v>138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45</v>
      </c>
      <c r="C27" s="48">
        <v>55</v>
      </c>
      <c r="D27" s="19">
        <f t="shared" si="4"/>
        <v>2.2244191794364803E-2</v>
      </c>
      <c r="E27" s="48">
        <v>0</v>
      </c>
      <c r="F27" s="48">
        <v>0</v>
      </c>
      <c r="G27" s="19">
        <v>0</v>
      </c>
      <c r="H27" s="17">
        <f t="shared" si="2"/>
        <v>45</v>
      </c>
      <c r="I27" s="22">
        <f t="shared" si="3"/>
        <v>54.999999999999993</v>
      </c>
    </row>
    <row r="28" spans="1:9" x14ac:dyDescent="0.3">
      <c r="A28" s="32" t="str">
        <f>Total!A28</f>
        <v>Born in remainder of Central America</v>
      </c>
      <c r="B28" s="48">
        <v>45</v>
      </c>
      <c r="C28" s="48">
        <v>44</v>
      </c>
      <c r="D28" s="19">
        <f t="shared" si="4"/>
        <v>2.2244191794364803E-2</v>
      </c>
      <c r="E28" s="48">
        <v>0</v>
      </c>
      <c r="F28" s="48">
        <v>0</v>
      </c>
      <c r="G28" s="19">
        <v>0</v>
      </c>
      <c r="H28" s="17">
        <f t="shared" si="2"/>
        <v>45</v>
      </c>
      <c r="I28" s="22">
        <f t="shared" si="3"/>
        <v>44</v>
      </c>
    </row>
    <row r="29" spans="1:9" x14ac:dyDescent="0.3">
      <c r="A29" s="32" t="str">
        <f>Total!A29</f>
        <v>Born in the Caribbean</v>
      </c>
      <c r="B29" s="48">
        <v>26</v>
      </c>
      <c r="C29" s="48">
        <v>40</v>
      </c>
      <c r="D29" s="19">
        <f t="shared" si="4"/>
        <v>1.2852199703410776E-2</v>
      </c>
      <c r="E29" s="48">
        <v>0</v>
      </c>
      <c r="F29" s="48">
        <v>0</v>
      </c>
      <c r="G29" s="19">
        <v>0</v>
      </c>
      <c r="H29" s="17">
        <f t="shared" si="2"/>
        <v>26</v>
      </c>
      <c r="I29" s="22">
        <f t="shared" si="3"/>
        <v>40</v>
      </c>
    </row>
    <row r="30" spans="1:9" x14ac:dyDescent="0.3">
      <c r="A30" s="42" t="str">
        <f>Total!A30</f>
        <v>Born in South America</v>
      </c>
      <c r="B30" s="48">
        <v>41</v>
      </c>
      <c r="C30" s="48">
        <v>49</v>
      </c>
      <c r="D30" s="19">
        <f t="shared" si="4"/>
        <v>2.0266930301532378E-2</v>
      </c>
      <c r="E30" s="48">
        <v>0</v>
      </c>
      <c r="F30" s="48">
        <v>0</v>
      </c>
      <c r="G30" s="19">
        <v>0</v>
      </c>
      <c r="H30" s="17">
        <f t="shared" si="2"/>
        <v>41</v>
      </c>
      <c r="I30" s="22">
        <f t="shared" si="3"/>
        <v>49</v>
      </c>
    </row>
    <row r="31" spans="1:9" x14ac:dyDescent="0.3">
      <c r="A31" s="40" t="str">
        <f>Total!A31</f>
        <v>Born in Africa</v>
      </c>
      <c r="B31" s="48">
        <v>152</v>
      </c>
      <c r="C31" s="48">
        <v>121</v>
      </c>
      <c r="D31" s="19">
        <f t="shared" si="4"/>
        <v>7.5135936727632233E-2</v>
      </c>
      <c r="E31" s="48">
        <v>0</v>
      </c>
      <c r="F31" s="48">
        <v>0</v>
      </c>
      <c r="G31" s="19">
        <v>0</v>
      </c>
      <c r="H31" s="17">
        <f t="shared" si="2"/>
        <v>152</v>
      </c>
      <c r="I31" s="22">
        <f t="shared" si="3"/>
        <v>121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2023</v>
      </c>
      <c r="C35" s="18">
        <v>379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2023</v>
      </c>
      <c r="I35" s="22">
        <f t="shared" ref="I35:I39" si="6">((SQRT((C35/1.645)^2+(F35/1.645)^2)))*1.645</f>
        <v>379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569</v>
      </c>
      <c r="C36" s="18">
        <v>189</v>
      </c>
      <c r="D36" s="19">
        <f t="shared" ref="D36:D39" si="7">B36/B$35</f>
        <v>0.28126544735541276</v>
      </c>
      <c r="E36" s="17">
        <v>0</v>
      </c>
      <c r="F36" s="18">
        <v>0</v>
      </c>
      <c r="G36" s="19">
        <v>0</v>
      </c>
      <c r="H36" s="17">
        <f t="shared" si="5"/>
        <v>569</v>
      </c>
      <c r="I36" s="22">
        <f t="shared" si="6"/>
        <v>189</v>
      </c>
    </row>
    <row r="37" spans="1:9" ht="28.8" x14ac:dyDescent="0.3">
      <c r="A37" s="20" t="str">
        <f>Total!A37</f>
        <v>Entered the United States (or Puerto Rico) 5 years ago or less</v>
      </c>
      <c r="B37" s="17">
        <v>1190</v>
      </c>
      <c r="C37" s="18">
        <v>302</v>
      </c>
      <c r="D37" s="19">
        <f t="shared" si="7"/>
        <v>0.58823529411764708</v>
      </c>
      <c r="E37" s="17">
        <v>0</v>
      </c>
      <c r="F37" s="18">
        <v>0</v>
      </c>
      <c r="G37" s="19">
        <v>0</v>
      </c>
      <c r="H37" s="17">
        <f t="shared" si="5"/>
        <v>1190</v>
      </c>
      <c r="I37" s="22">
        <f t="shared" si="6"/>
        <v>302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148</v>
      </c>
      <c r="C38" s="18">
        <v>103</v>
      </c>
      <c r="D38" s="19">
        <f t="shared" si="7"/>
        <v>7.3158675234799797E-2</v>
      </c>
      <c r="E38" s="17">
        <v>0</v>
      </c>
      <c r="F38" s="18">
        <v>0</v>
      </c>
      <c r="G38" s="19">
        <v>0</v>
      </c>
      <c r="H38" s="17">
        <f t="shared" si="5"/>
        <v>148</v>
      </c>
      <c r="I38" s="22">
        <f t="shared" si="6"/>
        <v>103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FF9E9B-4133-4B11-BE96-6622D00DDEFF}"/>
</file>

<file path=customXml/itemProps2.xml><?xml version="1.0" encoding="utf-8"?>
<ds:datastoreItem xmlns:ds="http://schemas.openxmlformats.org/officeDocument/2006/customXml" ds:itemID="{FED47062-3660-4B64-BFAD-3110EFEFAC5B}"/>
</file>

<file path=customXml/itemProps3.xml><?xml version="1.0" encoding="utf-8"?>
<ds:datastoreItem xmlns:ds="http://schemas.openxmlformats.org/officeDocument/2006/customXml" ds:itemID="{35429DC8-A6C3-438C-B234-CA9657489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