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A3" i="6" l="1"/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2" i="1" l="1"/>
  <c r="H30" i="1"/>
  <c r="H28" i="1"/>
  <c r="H26" i="1"/>
  <c r="H24" i="1"/>
  <c r="H22" i="1"/>
  <c r="I31" i="1"/>
  <c r="I29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I39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<sst xmlns="http://schemas.openxmlformats.org/spreadsheetml/2006/main" count="127" uniqueCount="49">
  <si>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</si>
  <si>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</si>
  <si>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</si>
  <si>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</si>
  <si>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</si>
  <si>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</si>
  <si>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</si>
  <si>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</si>
  <si>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</si>
  <si>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</si>
  <si>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</si>
  <si>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</si>
  <si>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</si>
  <si>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</si>
  <si>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</si>
  <si>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</si>
  <si>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</si>
  <si>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</si>
  <si>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</si>
  <si>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</si>
  <si>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</si>
  <si>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</si>
  <si>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</si>
  <si>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</si>
  <si>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</si>
  <si>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</si>
  <si>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</si>
  <si>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</si>
  <si>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</si>
  <si>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</si>
  <si>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</si>
  <si>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</si>
  <si>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</si>
  <si>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</si>
  <si>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</si>
  <si>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</si>
  <si>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</si>
  <si>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</si>
  <si>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</si>
  <si>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</si>
  <si>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</si>
  <si>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</si>
  <si>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</si>
  <si>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</si>
  <si>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Lower Eastern Shore Region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</si>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</sst>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4" sqref="A4"/>
    </sheetView>
  </sheetViews>
  <sheetFormatPr defaultRowHeight="14.4" x14ac:dyDescent="0.3"/>
  <cols>
    <col min="1" max="1" width="48" customWidth="1"/>
    <col min="2" max="9" width="13.1093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12906</v>
      </c>
      <c r="C8" s="18">
        <f>((SQRT((Intra!C8/1.645)^2+(Inter!C8/1.645)^2+(Foreign!C8/1.645)^2))*1.645)</f>
        <v>1151.8511188517377</v>
      </c>
      <c r="D8" s="19">
        <f t="shared" ref="D8:D11" si="0">B8/B$8</f>
        <v>1</v>
      </c>
      <c r="E8" s="17">
        <f>Intra!E8+Inter!E8+Foreign!E8</f>
        <v>6645</v>
      </c>
      <c r="F8" s="18">
        <f>((SQRT((Intra!F8/1.645)^2+(Inter!F8/1.645)^2+(Foreign!F8/1.645)^2))*1.645)</f>
        <v>775.78992001701079</v>
      </c>
      <c r="G8" s="19">
        <f>E8/E$8</f>
        <v>1</v>
      </c>
      <c r="H8" s="38">
        <f>Intra!H8+Inter!H8+Foreign!H8</f>
        <v>6261</v>
      </c>
      <c r="I8" s="39">
        <f>((SQRT((Intra!I8/1.645)^2+(Inter!I8/1.645)^2+(Foreign!I8/1.645)^2))*1.645)</f>
        <v>1388.7443969283909</v>
      </c>
      <c r="K8" s="6"/>
    </row>
    <row r="9" spans="1:11" x14ac:dyDescent="0.3">
      <c r="A9" s="32" t="s">
        <v>18</v>
      </c>
      <c r="B9" s="17">
        <f>Intra!B9+Inter!B9+Foreign!B9</f>
        <v>11633</v>
      </c>
      <c r="C9" s="18">
        <f>((SQRT((Intra!C9/1.645)^2+(Inter!C9/1.645)^2+(Foreign!C9/1.645)^2))*1.645)</f>
        <v>1072.5208622679561</v>
      </c>
      <c r="D9" s="19">
        <f t="shared" si="0"/>
        <v>0.90136370680303735</v>
      </c>
      <c r="E9" s="17">
        <f>Intra!E9+Inter!E9+Foreign!E9</f>
        <v>5885</v>
      </c>
      <c r="F9" s="18">
        <f>((SQRT((Intra!F9/1.645)^2+(Inter!F9/1.645)^2+(Foreign!F9/1.645)^2))*1.645)</f>
        <v>715.83936745613539</v>
      </c>
      <c r="G9" s="19">
        <f>E9/E$8</f>
        <v>0.88562829194883375</v>
      </c>
      <c r="H9" s="38">
        <f>Intra!H9+Inter!H9+Foreign!H9</f>
        <v>5748</v>
      </c>
      <c r="I9" s="39">
        <f>((SQRT((Intra!I9/1.645)^2+(Inter!I9/1.645)^2+(Foreign!I9/1.645)^2))*1.645)</f>
        <v>1289.4677196424889</v>
      </c>
      <c r="K9" s="6"/>
    </row>
    <row r="10" spans="1:11" ht="28.8" x14ac:dyDescent="0.3">
      <c r="A10" s="32" t="s">
        <v>19</v>
      </c>
      <c r="B10" s="17">
        <f>Intra!B10+Inter!B10+Foreign!B10</f>
        <v>578</v>
      </c>
      <c r="C10" s="18">
        <f>((SQRT((Intra!C10/1.645)^2+(Inter!C10/1.645)^2+(Foreign!C10/1.645)^2))*1.645)</f>
        <v>168.61198059449987</v>
      </c>
      <c r="D10" s="19">
        <f t="shared" si="0"/>
        <v>4.4785371145203784E-2</v>
      </c>
      <c r="E10" s="17">
        <f>Intra!E10+Inter!E10+Foreign!E10</f>
        <v>422</v>
      </c>
      <c r="F10" s="18">
        <f>((SQRT((Intra!F10/1.645)^2+(Inter!F10/1.645)^2+(Foreign!F10/1.645)^2))*1.645)</f>
        <v>192.20041623263987</v>
      </c>
      <c r="G10" s="19">
        <f>E10/E$8</f>
        <v>6.3506395786305486E-2</v>
      </c>
      <c r="H10" s="38">
        <f>Intra!H10+Inter!H10+Foreign!H10</f>
        <v>156</v>
      </c>
      <c r="I10" s="39">
        <f>((SQRT((Intra!I10/1.645)^2+(Inter!I10/1.645)^2+(Foreign!I10/1.645)^2))*1.645)</f>
        <v>255.67753127719303</v>
      </c>
      <c r="K10" s="6"/>
    </row>
    <row r="11" spans="1:11" ht="28.8" x14ac:dyDescent="0.3">
      <c r="A11" s="32" t="s">
        <v>20</v>
      </c>
      <c r="B11" s="17">
        <f>Intra!B11+Inter!B11+Foreign!B11</f>
        <v>695</v>
      </c>
      <c r="C11" s="18">
        <f>((SQRT((Intra!C11/1.645)^2+(Inter!C11/1.645)^2+(Foreign!C11/1.645)^2))*1.645)</f>
        <v>384.26423200709172</v>
      </c>
      <c r="D11" s="19">
        <f t="shared" si="0"/>
        <v>5.385092205175887E-2</v>
      </c>
      <c r="E11" s="17">
        <f>Intra!E11+Inter!E11+Foreign!E11</f>
        <v>338</v>
      </c>
      <c r="F11" s="18">
        <f>((SQRT((Intra!F11/1.645)^2+(Inter!F11/1.645)^2+(Foreign!F11/1.645)^2))*1.645)</f>
        <v>227.52802025245151</v>
      </c>
      <c r="G11" s="19">
        <f>E11/E$8</f>
        <v>5.0865312264860796E-2</v>
      </c>
      <c r="H11" s="38">
        <f>Intra!H11+Inter!H11+Foreign!H11</f>
        <v>357</v>
      </c>
      <c r="I11" s="39">
        <f>((SQRT((Intra!I11/1.645)^2+(Inter!I11/1.645)^2+(Foreign!I11/1.645)^2))*1.645)</f>
        <v>446.57362214980861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13454</v>
      </c>
      <c r="C14" s="18">
        <f>((SQRT((Intra!C14/1.645)^2+(Inter!C14/1.645)^2+(Foreign!C14/1.645)^2))*1.645)</f>
        <v>1134.6721993597976</v>
      </c>
      <c r="D14" s="19">
        <f>B14/B$14</f>
        <v>1</v>
      </c>
      <c r="E14" s="17">
        <f>Intra!E14+Inter!E14+Foreign!E14</f>
        <v>7070</v>
      </c>
      <c r="F14" s="18">
        <f>((SQRT((Intra!F14/1.645)^2+(Inter!F14/1.645)^2+(Foreign!F14/1.645)^2))*1.645)</f>
        <v>802.32474721897995</v>
      </c>
      <c r="G14" s="19">
        <f>E14/E$14</f>
        <v>1</v>
      </c>
      <c r="H14" s="17">
        <f>Intra!H14+Inter!H14+Foreign!H14</f>
        <v>6384</v>
      </c>
      <c r="I14" s="22">
        <f>((SQRT((Intra!I14/1.645)^2+(Inter!I14/1.645)^2+(Foreign!I14/1.645)^2))*1.645)</f>
        <v>1389.6783800577741</v>
      </c>
    </row>
    <row r="15" spans="1:11" ht="28.8" x14ac:dyDescent="0.3">
      <c r="A15" s="20" t="s">
        <v>21</v>
      </c>
      <c r="B15" s="17">
        <f>Intra!B15+Inter!B15+Foreign!B15</f>
        <v>6768</v>
      </c>
      <c r="C15" s="18">
        <f>((SQRT((Intra!C15/1.645)^2+(Inter!C15/1.645)^2+(Foreign!C15/1.645)^2))*1.645)</f>
        <v>767</v>
      </c>
      <c r="D15" s="19">
        <f>B15/B$14</f>
        <v>0.50304742084138543</v>
      </c>
      <c r="E15" s="17">
        <f>Intra!E15+Inter!E15+Foreign!E15</f>
        <v>4077</v>
      </c>
      <c r="F15" s="18">
        <f>((SQRT((Intra!F15/1.645)^2+(Inter!F15/1.645)^2+(Foreign!F15/1.645)^2))*1.645)</f>
        <v>630</v>
      </c>
      <c r="G15" s="19">
        <f>E15/E$14</f>
        <v>0.57666195190947667</v>
      </c>
      <c r="H15" s="17">
        <f>Intra!H15+Inter!H15+Foreign!H15</f>
        <v>2691</v>
      </c>
      <c r="I15" s="22">
        <f>((SQRT((Intra!I15/1.645)^2+(Inter!I15/1.645)^2+(Foreign!I15/1.645)^2))*1.645)</f>
        <v>992.56687432132242</v>
      </c>
    </row>
    <row r="16" spans="1:11" ht="28.8" x14ac:dyDescent="0.3">
      <c r="A16" s="20" t="s">
        <v>22</v>
      </c>
      <c r="B16" s="17">
        <f>Intra!B16+Inter!B16+Foreign!B16</f>
        <v>1558</v>
      </c>
      <c r="C16" s="18">
        <f>((SQRT((Intra!C16/1.645)^2+(Inter!C16/1.645)^2+(Foreign!C16/1.645)^2))*1.645)</f>
        <v>478.72434657117657</v>
      </c>
      <c r="D16" s="19">
        <f t="shared" ref="D16:D20" si="1">B16/B$14</f>
        <v>0.11580199197264754</v>
      </c>
      <c r="E16" s="17">
        <f>Intra!E16+Inter!E16+Foreign!E16</f>
        <v>229</v>
      </c>
      <c r="F16" s="18">
        <f>((SQRT((Intra!F16/1.645)^2+(Inter!F16/1.645)^2+(Foreign!F16/1.645)^2))*1.645)</f>
        <v>155</v>
      </c>
      <c r="G16" s="19">
        <f t="shared" ref="G16:G20" si="2">E16/E$14</f>
        <v>3.2390381895332387E-2</v>
      </c>
      <c r="H16" s="17">
        <f>Intra!H16+Inter!H16+Foreign!H16</f>
        <v>1329</v>
      </c>
      <c r="I16" s="22">
        <f>((SQRT((Intra!I16/1.645)^2+(Inter!I16/1.645)^2+(Foreign!I16/1.645)^2))*1.645)</f>
        <v>503.19181233402435</v>
      </c>
    </row>
    <row r="17" spans="1:9" ht="28.8" x14ac:dyDescent="0.3">
      <c r="A17" s="20" t="s">
        <v>23</v>
      </c>
      <c r="B17" s="17">
        <f>Intra!B17+Inter!B17+Foreign!B17</f>
        <v>1380</v>
      </c>
      <c r="C17" s="18">
        <f>((SQRT((Intra!C17/1.645)^2+(Inter!C17/1.645)^2+(Foreign!C17/1.645)^2))*1.645)</f>
        <v>419</v>
      </c>
      <c r="D17" s="19">
        <f t="shared" si="1"/>
        <v>0.10257172588077895</v>
      </c>
      <c r="E17" s="17">
        <f>Intra!E17+Inter!E17+Foreign!E17</f>
        <v>718</v>
      </c>
      <c r="F17" s="18">
        <f>((SQRT((Intra!F17/1.645)^2+(Inter!F17/1.645)^2+(Foreign!F17/1.645)^2))*1.645)</f>
        <v>244.99999999999997</v>
      </c>
      <c r="G17" s="19">
        <f t="shared" si="2"/>
        <v>0.10155586987270156</v>
      </c>
      <c r="H17" s="17">
        <f>Intra!H17+Inter!H17+Foreign!H17</f>
        <v>662</v>
      </c>
      <c r="I17" s="22">
        <f>((SQRT((Intra!I17/1.645)^2+(Inter!I17/1.645)^2+(Foreign!I17/1.645)^2))*1.645)</f>
        <v>485.3720222674562</v>
      </c>
    </row>
    <row r="18" spans="1:9" ht="28.8" x14ac:dyDescent="0.3">
      <c r="A18" s="20" t="s">
        <v>24</v>
      </c>
      <c r="B18" s="17">
        <f>Intra!B18+Inter!B18+Foreign!B18</f>
        <v>2616</v>
      </c>
      <c r="C18" s="18">
        <f>((SQRT((Intra!C18/1.645)^2+(Inter!C18/1.645)^2+(Foreign!C18/1.645)^2))*1.645)</f>
        <v>367.87497876316621</v>
      </c>
      <c r="D18" s="19">
        <f t="shared" si="1"/>
        <v>0.19444031514791141</v>
      </c>
      <c r="E18" s="17">
        <f>Intra!E18+Inter!E18+Foreign!E18</f>
        <v>1684</v>
      </c>
      <c r="F18" s="18">
        <f>((SQRT((Intra!F18/1.645)^2+(Inter!F18/1.645)^2+(Foreign!F18/1.645)^2))*1.645)</f>
        <v>369.04335788630584</v>
      </c>
      <c r="G18" s="19">
        <f t="shared" si="2"/>
        <v>0.23818953323903819</v>
      </c>
      <c r="H18" s="17">
        <f>Intra!H18+Inter!H18+Foreign!H18</f>
        <v>932</v>
      </c>
      <c r="I18" s="22">
        <f>((SQRT((Intra!I18/1.645)^2+(Inter!I18/1.645)^2+(Foreign!I18/1.645)^2))*1.645)</f>
        <v>521.08060796771167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0</v>
      </c>
      <c r="I19" s="22">
        <f>((SQRT((Intra!I19/1.645)^2+(Inter!I19/1.645)^2+(Foreign!I19/1.645)^2))*1.645)</f>
        <v>0</v>
      </c>
    </row>
    <row r="20" spans="1:9" x14ac:dyDescent="0.3">
      <c r="A20" s="20" t="s">
        <v>26</v>
      </c>
      <c r="B20" s="17">
        <f>Intra!B20+Inter!B20+Foreign!B20</f>
        <v>189</v>
      </c>
      <c r="C20" s="18">
        <f>((SQRT((Intra!C20/1.645)^2+(Inter!C20/1.645)^2+(Foreign!C20/1.645)^2))*1.645)</f>
        <v>292.28924030829461</v>
      </c>
      <c r="D20" s="19">
        <f t="shared" si="1"/>
        <v>1.404786680541103E-2</v>
      </c>
      <c r="E20" s="17">
        <f>Intra!E20+Inter!E20+Foreign!E20</f>
        <v>0</v>
      </c>
      <c r="F20" s="18">
        <f>((SQRT((Intra!F20/1.645)^2+(Inter!F20/1.645)^2+(Foreign!F20/1.645)^2))*1.645)</f>
        <v>0</v>
      </c>
      <c r="G20" s="19">
        <f t="shared" si="2"/>
        <v>0</v>
      </c>
      <c r="H20" s="17">
        <f>Intra!H20+Inter!H20+Foreign!H20</f>
        <v>189</v>
      </c>
      <c r="I20" s="22">
        <f>((SQRT((Intra!I20/1.645)^2+(Inter!I20/1.645)^2+(Foreign!I20/1.645)^2))*1.645)</f>
        <v>292.28924030829461</v>
      </c>
    </row>
    <row r="21" spans="1:9" s="5" customFormat="1" x14ac:dyDescent="0.3">
      <c r="A21" s="20" t="s">
        <v>27</v>
      </c>
      <c r="B21" s="17">
        <f>Intra!B21+Inter!B21+Foreign!B21</f>
        <v>124</v>
      </c>
      <c r="C21" s="18">
        <f>((SQRT((Intra!C21/1.645)^2+(Inter!C21/1.645)^2+(Foreign!C21/1.645)^2))*1.645)</f>
        <v>81.835200250259049</v>
      </c>
      <c r="D21" s="19">
        <f t="shared" ref="D21:D32" si="3">B21/B$14</f>
        <v>9.2165898617511521E-3</v>
      </c>
      <c r="E21" s="17">
        <f>Intra!E21+Inter!E21+Foreign!E21</f>
        <v>7</v>
      </c>
      <c r="F21" s="18">
        <f>((SQRT((Intra!F21/1.645)^2+(Inter!F21/1.645)^2+(Foreign!F21/1.645)^2))*1.645)</f>
        <v>9.4868329805051381</v>
      </c>
      <c r="G21" s="19">
        <f t="shared" ref="G21:G32" si="4">E21/E$14</f>
        <v>9.9009900990099011E-4</v>
      </c>
      <c r="H21" s="17">
        <f>Intra!H21+Inter!H21+Foreign!H21</f>
        <v>117</v>
      </c>
      <c r="I21" s="22">
        <f>((SQRT((Intra!I21/1.645)^2+(Inter!I21/1.645)^2+(Foreign!I21/1.645)^2))*1.645)</f>
        <v>82.383250724889464</v>
      </c>
    </row>
    <row r="22" spans="1:9" s="5" customFormat="1" ht="28.8" x14ac:dyDescent="0.3">
      <c r="A22" s="20" t="s">
        <v>28</v>
      </c>
      <c r="B22" s="17">
        <f>Intra!B22+Inter!B22+Foreign!B22</f>
        <v>49</v>
      </c>
      <c r="C22" s="18">
        <f>((SQRT((Intra!C22/1.645)^2+(Inter!C22/1.645)^2+(Foreign!C22/1.645)^2))*1.645)</f>
        <v>64</v>
      </c>
      <c r="D22" s="19">
        <f t="shared" si="3"/>
        <v>3.6420395421436005E-3</v>
      </c>
      <c r="E22" s="17">
        <f>Intra!E22+Inter!E22+Foreign!E22</f>
        <v>7</v>
      </c>
      <c r="F22" s="18">
        <f>((SQRT((Intra!F22/1.645)^2+(Inter!F22/1.645)^2+(Foreign!F22/1.645)^2))*1.645)</f>
        <v>10</v>
      </c>
      <c r="G22" s="19">
        <f t="shared" si="4"/>
        <v>9.9009900990099011E-4</v>
      </c>
      <c r="H22" s="17">
        <f>Intra!H22+Inter!H22+Foreign!H22</f>
        <v>42</v>
      </c>
      <c r="I22" s="22">
        <f>((SQRT((Intra!I22/1.645)^2+(Inter!I22/1.645)^2+(Foreign!I22/1.645)^2))*1.645)</f>
        <v>64.776538962806583</v>
      </c>
    </row>
    <row r="23" spans="1:9" s="5" customFormat="1" x14ac:dyDescent="0.3">
      <c r="A23" s="20" t="s">
        <v>29</v>
      </c>
      <c r="B23" s="17">
        <f>Intra!B23+Inter!B23+Foreign!B23</f>
        <v>0</v>
      </c>
      <c r="C23" s="18">
        <f>((SQRT((Intra!C23/1.645)^2+(Inter!C23/1.645)^2+(Foreign!C23/1.645)^2))*1.645)</f>
        <v>0</v>
      </c>
      <c r="D23" s="19">
        <f t="shared" si="3"/>
        <v>0</v>
      </c>
      <c r="E23" s="17">
        <f>Intra!E23+Inter!E23+Foreign!E23</f>
        <v>0</v>
      </c>
      <c r="F23" s="18">
        <f>((SQRT((Intra!F23/1.645)^2+(Inter!F23/1.645)^2+(Foreign!F23/1.645)^2))*1.645)</f>
        <v>0</v>
      </c>
      <c r="G23" s="19">
        <f t="shared" si="4"/>
        <v>0</v>
      </c>
      <c r="H23" s="17">
        <f>Intra!H23+Inter!H23+Foreign!H23</f>
        <v>0</v>
      </c>
      <c r="I23" s="22">
        <f>((SQRT((Intra!I23/1.645)^2+(Inter!I23/1.645)^2+(Foreign!I23/1.645)^2))*1.645)</f>
        <v>0</v>
      </c>
    </row>
    <row r="24" spans="1:9" s="5" customFormat="1" x14ac:dyDescent="0.3">
      <c r="A24" s="20" t="s">
        <v>30</v>
      </c>
      <c r="B24" s="17">
        <f>Intra!B24+Inter!B24+Foreign!B24</f>
        <v>83</v>
      </c>
      <c r="C24" s="18">
        <f>((SQRT((Intra!C24/1.645)^2+(Inter!C24/1.645)^2+(Foreign!C24/1.645)^2))*1.645)</f>
        <v>73.742796258346488</v>
      </c>
      <c r="D24" s="19">
        <f t="shared" si="3"/>
        <v>6.1691690203656904E-3</v>
      </c>
      <c r="E24" s="17">
        <f>Intra!E24+Inter!E24+Foreign!E24</f>
        <v>53</v>
      </c>
      <c r="F24" s="18">
        <f>((SQRT((Intra!F24/1.645)^2+(Inter!F24/1.645)^2+(Foreign!F24/1.645)^2))*1.645)</f>
        <v>65</v>
      </c>
      <c r="G24" s="19">
        <f t="shared" si="4"/>
        <v>7.4964639321074963E-3</v>
      </c>
      <c r="H24" s="17">
        <f>Intra!H24+Inter!H24+Foreign!H24</f>
        <v>30</v>
      </c>
      <c r="I24" s="22">
        <f>((SQRT((Intra!I24/1.645)^2+(Inter!I24/1.645)^2+(Foreign!I24/1.645)^2))*1.645)</f>
        <v>98.300559510106552</v>
      </c>
    </row>
    <row r="25" spans="1:9" s="5" customFormat="1" x14ac:dyDescent="0.3">
      <c r="A25" s="20" t="s">
        <v>31</v>
      </c>
      <c r="B25" s="17">
        <f>Intra!B25+Inter!B25+Foreign!B25</f>
        <v>213</v>
      </c>
      <c r="C25" s="18">
        <f>((SQRT((Intra!C25/1.645)^2+(Inter!C25/1.645)^2+(Foreign!C25/1.645)^2))*1.645)</f>
        <v>119.74138799930458</v>
      </c>
      <c r="D25" s="19">
        <f t="shared" si="3"/>
        <v>1.5831722907685447E-2</v>
      </c>
      <c r="E25" s="17">
        <f>Intra!E25+Inter!E25+Foreign!E25</f>
        <v>24</v>
      </c>
      <c r="F25" s="18">
        <f>((SQRT((Intra!F25/1.645)^2+(Inter!F25/1.645)^2+(Foreign!F25/1.645)^2))*1.645)</f>
        <v>21.840329667841555</v>
      </c>
      <c r="G25" s="19">
        <f t="shared" si="4"/>
        <v>3.3946251768033945E-3</v>
      </c>
      <c r="H25" s="17">
        <f>Intra!H25+Inter!H25+Foreign!H25</f>
        <v>189</v>
      </c>
      <c r="I25" s="22">
        <f>((SQRT((Intra!I25/1.645)^2+(Inter!I25/1.645)^2+(Foreign!I25/1.645)^2))*1.645)</f>
        <v>121.71688461343399</v>
      </c>
    </row>
    <row r="26" spans="1:9" s="5" customFormat="1" x14ac:dyDescent="0.3">
      <c r="A26" s="20" t="s">
        <v>32</v>
      </c>
      <c r="B26" s="17">
        <f>Intra!B26+Inter!B26+Foreign!B26</f>
        <v>11</v>
      </c>
      <c r="C26" s="18">
        <f>((SQRT((Intra!C26/1.645)^2+(Inter!C26/1.645)^2+(Foreign!C26/1.645)^2))*1.645)</f>
        <v>18</v>
      </c>
      <c r="D26" s="19">
        <f t="shared" si="3"/>
        <v>8.1760071354244088E-4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11</v>
      </c>
      <c r="I26" s="22">
        <f>((SQRT((Intra!I26/1.645)^2+(Inter!I26/1.645)^2+(Foreign!I26/1.645)^2))*1.645)</f>
        <v>18</v>
      </c>
    </row>
    <row r="27" spans="1:9" s="5" customFormat="1" x14ac:dyDescent="0.3">
      <c r="A27" s="20" t="s">
        <v>33</v>
      </c>
      <c r="B27" s="17">
        <f>Intra!B27+Inter!B27+Foreign!B27</f>
        <v>50</v>
      </c>
      <c r="C27" s="18">
        <f>((SQRT((Intra!C27/1.645)^2+(Inter!C27/1.645)^2+(Foreign!C27/1.645)^2))*1.645)</f>
        <v>81</v>
      </c>
      <c r="D27" s="19">
        <f t="shared" si="3"/>
        <v>3.7163668797383677E-3</v>
      </c>
      <c r="E27" s="17">
        <f>Intra!E27+Inter!E27+Foreign!E27</f>
        <v>34</v>
      </c>
      <c r="F27" s="18">
        <f>((SQRT((Intra!F27/1.645)^2+(Inter!F27/1.645)^2+(Foreign!F27/1.645)^2))*1.645)</f>
        <v>47</v>
      </c>
      <c r="G27" s="19">
        <f t="shared" si="4"/>
        <v>4.8090523338048087E-3</v>
      </c>
      <c r="H27" s="17">
        <f>Intra!H27+Inter!H27+Foreign!H27</f>
        <v>16</v>
      </c>
      <c r="I27" s="22">
        <f>((SQRT((Intra!I27/1.645)^2+(Inter!I27/1.645)^2+(Foreign!I27/1.645)^2))*1.645)</f>
        <v>93.648278147545255</v>
      </c>
    </row>
    <row r="28" spans="1:9" s="5" customFormat="1" x14ac:dyDescent="0.3">
      <c r="A28" s="20" t="s">
        <v>34</v>
      </c>
      <c r="B28" s="17">
        <f>Intra!B28+Inter!B28+Foreign!B28</f>
        <v>56</v>
      </c>
      <c r="C28" s="18">
        <f>((SQRT((Intra!C28/1.645)^2+(Inter!C28/1.645)^2+(Foreign!C28/1.645)^2))*1.645)</f>
        <v>83</v>
      </c>
      <c r="D28" s="19">
        <f t="shared" si="3"/>
        <v>4.1623309053069723E-3</v>
      </c>
      <c r="E28" s="17">
        <f>Intra!E28+Inter!E28+Foreign!E28</f>
        <v>143</v>
      </c>
      <c r="F28" s="18">
        <f>((SQRT((Intra!F28/1.645)^2+(Inter!F28/1.645)^2+(Foreign!F28/1.645)^2))*1.645)</f>
        <v>117.5457357797381</v>
      </c>
      <c r="G28" s="19">
        <f t="shared" si="4"/>
        <v>2.0226308345120226E-2</v>
      </c>
      <c r="H28" s="17">
        <f>Intra!H28+Inter!H28+Foreign!H28</f>
        <v>-87</v>
      </c>
      <c r="I28" s="22">
        <f>((SQRT((Intra!I28/1.645)^2+(Inter!I28/1.645)^2+(Foreign!I28/1.645)^2))*1.645)</f>
        <v>143.89579563003221</v>
      </c>
    </row>
    <row r="29" spans="1:9" s="5" customFormat="1" x14ac:dyDescent="0.3">
      <c r="A29" s="20" t="s">
        <v>35</v>
      </c>
      <c r="B29" s="17">
        <f>Intra!B29+Inter!B29+Foreign!B29</f>
        <v>112</v>
      </c>
      <c r="C29" s="18">
        <f>((SQRT((Intra!C29/1.645)^2+(Inter!C29/1.645)^2+(Foreign!C29/1.645)^2))*1.645)</f>
        <v>75.927597090912869</v>
      </c>
      <c r="D29" s="19">
        <f t="shared" si="3"/>
        <v>8.3246618106139446E-3</v>
      </c>
      <c r="E29" s="17">
        <f>Intra!E29+Inter!E29+Foreign!E29</f>
        <v>21</v>
      </c>
      <c r="F29" s="18">
        <f>((SQRT((Intra!F29/1.645)^2+(Inter!F29/1.645)^2+(Foreign!F29/1.645)^2))*1.645)</f>
        <v>25</v>
      </c>
      <c r="G29" s="19">
        <f t="shared" si="4"/>
        <v>2.9702970297029703E-3</v>
      </c>
      <c r="H29" s="17">
        <f>Intra!H29+Inter!H29+Foreign!H29</f>
        <v>91</v>
      </c>
      <c r="I29" s="22">
        <f>((SQRT((Intra!I29/1.645)^2+(Inter!I29/1.645)^2+(Foreign!I29/1.645)^2))*1.645)</f>
        <v>79.937475566845364</v>
      </c>
    </row>
    <row r="30" spans="1:9" x14ac:dyDescent="0.3">
      <c r="A30" s="34" t="s">
        <v>36</v>
      </c>
      <c r="B30" s="17">
        <f>Intra!B30+Inter!B30+Foreign!B30</f>
        <v>88</v>
      </c>
      <c r="C30" s="18">
        <f>((SQRT((Intra!C30/1.645)^2+(Inter!C30/1.645)^2+(Foreign!C30/1.645)^2))*1.645)</f>
        <v>107.00467279516347</v>
      </c>
      <c r="D30" s="19">
        <f t="shared" si="3"/>
        <v>6.540805708339527E-3</v>
      </c>
      <c r="E30" s="17">
        <f>Intra!E30+Inter!E30+Foreign!E30</f>
        <v>8</v>
      </c>
      <c r="F30" s="18">
        <f>((SQRT((Intra!F30/1.645)^2+(Inter!F30/1.645)^2+(Foreign!F30/1.645)^2))*1.645)</f>
        <v>13</v>
      </c>
      <c r="G30" s="19">
        <f t="shared" si="4"/>
        <v>1.1315417256011315E-3</v>
      </c>
      <c r="H30" s="17">
        <f>Intra!H30+Inter!H30+Foreign!H30</f>
        <v>80</v>
      </c>
      <c r="I30" s="22">
        <f>((SQRT((Intra!I30/1.645)^2+(Inter!I30/1.645)^2+(Foreign!I30/1.645)^2))*1.645)</f>
        <v>107.79146533933009</v>
      </c>
    </row>
    <row r="31" spans="1:9" s="5" customFormat="1" x14ac:dyDescent="0.3">
      <c r="A31" s="35" t="s">
        <v>38</v>
      </c>
      <c r="B31" s="17">
        <f>Intra!B31+Inter!B31+Foreign!B31</f>
        <v>157</v>
      </c>
      <c r="C31" s="18">
        <f>((SQRT((Intra!C31/1.645)^2+(Inter!C31/1.645)^2+(Foreign!C31/1.645)^2))*1.645)</f>
        <v>109.63119993870357</v>
      </c>
      <c r="D31" s="19">
        <f t="shared" si="3"/>
        <v>1.1669392002378475E-2</v>
      </c>
      <c r="E31" s="17">
        <f>Intra!E31+Inter!E31+Foreign!E31</f>
        <v>65</v>
      </c>
      <c r="F31" s="18">
        <f>((SQRT((Intra!F31/1.645)^2+(Inter!F31/1.645)^2+(Foreign!F31/1.645)^2))*1.645)</f>
        <v>64.404968752418469</v>
      </c>
      <c r="G31" s="19">
        <f t="shared" si="4"/>
        <v>9.1937765205091938E-3</v>
      </c>
      <c r="H31" s="17">
        <f>Intra!H31+Inter!H31+Foreign!H31</f>
        <v>92</v>
      </c>
      <c r="I31" s="22">
        <f>((SQRT((Intra!I31/1.645)^2+(Inter!I31/1.645)^2+(Foreign!I31/1.645)^2))*1.645)</f>
        <v>127.14951828457707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13454</v>
      </c>
      <c r="C35" s="18">
        <f>((SQRT((Intra!C35/1.645)^2+(Inter!C35/1.645)^2+(Foreign!C35/1.645)^2))*1.645)</f>
        <v>1207.1992379056574</v>
      </c>
      <c r="D35" s="19">
        <f>B35/B$35</f>
        <v>1</v>
      </c>
      <c r="E35" s="17">
        <f>Intra!E35+Inter!E35+Foreign!E35</f>
        <v>7070</v>
      </c>
      <c r="F35" s="18">
        <f>((SQRT((Intra!F35/1.645)^2+(Inter!F35/1.645)^2+(Foreign!F35/1.645)^2))*1.645)</f>
        <v>841.79866951664872</v>
      </c>
      <c r="G35" s="19">
        <f>E35/E$35</f>
        <v>1</v>
      </c>
      <c r="H35" s="17">
        <f>Intra!H35+Inter!H35+Foreign!H35</f>
        <v>6384</v>
      </c>
      <c r="I35" s="22">
        <f>((SQRT((Intra!I35/1.645)^2+(Inter!I35/1.645)^2+(Foreign!I35/1.645)^2))*1.645)</f>
        <v>1471.7183833872566</v>
      </c>
    </row>
    <row r="36" spans="1:9" ht="28.8" x14ac:dyDescent="0.3">
      <c r="A36" s="20" t="s">
        <v>39</v>
      </c>
      <c r="B36" s="17">
        <f>Intra!B36+Inter!B36+Foreign!B36</f>
        <v>12270</v>
      </c>
      <c r="C36" s="18">
        <f>((SQRT((Intra!C36/1.645)^2+(Inter!C36/1.645)^2+(Foreign!C36/1.645)^2))*1.645)</f>
        <v>1138.7422886676336</v>
      </c>
      <c r="D36" s="19">
        <f t="shared" ref="D36:D39" si="5">B36/B$35</f>
        <v>0.91199643228779548</v>
      </c>
      <c r="E36" s="17">
        <f>Intra!E36+Inter!E36+Foreign!E36</f>
        <v>6527</v>
      </c>
      <c r="F36" s="18">
        <f>((SQRT((Intra!F36/1.645)^2+(Inter!F36/1.645)^2+(Foreign!F36/1.645)^2))*1.645)</f>
        <v>813.42301418142824</v>
      </c>
      <c r="G36" s="19">
        <f t="shared" ref="G36:G39" si="6">E36/E$35</f>
        <v>0.92319660537482318</v>
      </c>
      <c r="H36" s="17">
        <f>Intra!H36+Inter!H36+Foreign!H36</f>
        <v>5743</v>
      </c>
      <c r="I36" s="22">
        <f>((SQRT((Intra!I36/1.645)^2+(Inter!I36/1.645)^2+(Foreign!I36/1.645)^2))*1.645)</f>
        <v>1399.4252391607063</v>
      </c>
    </row>
    <row r="37" spans="1:9" ht="28.8" x14ac:dyDescent="0.3">
      <c r="A37" s="20" t="s">
        <v>40</v>
      </c>
      <c r="B37" s="17">
        <f>Intra!B37+Inter!B37+Foreign!B37</f>
        <v>560</v>
      </c>
      <c r="C37" s="18">
        <f>((SQRT((Intra!C37/1.645)^2+(Inter!C37/1.645)^2+(Foreign!C37/1.645)^2))*1.645)</f>
        <v>334.6669986718141</v>
      </c>
      <c r="D37" s="19">
        <f t="shared" si="5"/>
        <v>4.1623309053069719E-2</v>
      </c>
      <c r="E37" s="17">
        <f>Intra!E37+Inter!E37+Foreign!E37</f>
        <v>186</v>
      </c>
      <c r="F37" s="18">
        <f>((SQRT((Intra!F37/1.645)^2+(Inter!F37/1.645)^2+(Foreign!F37/1.645)^2))*1.645)</f>
        <v>111.36426715962351</v>
      </c>
      <c r="G37" s="19">
        <f t="shared" si="6"/>
        <v>2.6308345120226308E-2</v>
      </c>
      <c r="H37" s="17">
        <f>Intra!H37+Inter!H37+Foreign!H37</f>
        <v>374</v>
      </c>
      <c r="I37" s="22">
        <f>((SQRT((Intra!I37/1.645)^2+(Inter!I37/1.645)^2+(Foreign!I37/1.645)^2))*1.645)</f>
        <v>352.7095122051573</v>
      </c>
    </row>
    <row r="38" spans="1:9" ht="28.8" x14ac:dyDescent="0.3">
      <c r="A38" s="20" t="s">
        <v>41</v>
      </c>
      <c r="B38" s="17">
        <f>Intra!B38+Inter!B38+Foreign!B38</f>
        <v>330</v>
      </c>
      <c r="C38" s="18">
        <f>((SQRT((Intra!C38/1.645)^2+(Inter!C38/1.645)^2+(Foreign!C38/1.645)^2))*1.645)</f>
        <v>170.57842770995398</v>
      </c>
      <c r="D38" s="19">
        <f t="shared" si="5"/>
        <v>2.4528021406273227E-2</v>
      </c>
      <c r="E38" s="17">
        <f>Intra!E38+Inter!E38+Foreign!E38</f>
        <v>194</v>
      </c>
      <c r="F38" s="18">
        <f>((SQRT((Intra!F38/1.645)^2+(Inter!F38/1.645)^2+(Foreign!F38/1.645)^2))*1.645)</f>
        <v>169.85876486069239</v>
      </c>
      <c r="G38" s="19">
        <f t="shared" si="6"/>
        <v>2.7439886845827439E-2</v>
      </c>
      <c r="H38" s="17">
        <f>Intra!H38+Inter!H38+Foreign!H38</f>
        <v>136</v>
      </c>
      <c r="I38" s="22">
        <f>((SQRT((Intra!I38/1.645)^2+(Inter!I38/1.645)^2+(Foreign!I38/1.645)^2))*1.645)</f>
        <v>240.72598530279194</v>
      </c>
    </row>
    <row r="39" spans="1:9" ht="28.8" x14ac:dyDescent="0.3">
      <c r="A39" s="24" t="s">
        <v>42</v>
      </c>
      <c r="B39" s="25">
        <f>Intra!B39+Inter!B39+Foreign!B39</f>
        <v>294</v>
      </c>
      <c r="C39" s="26">
        <f>((SQRT((Intra!C39/1.645)^2+(Inter!C39/1.645)^2+(Foreign!C39/1.645)^2))*1.645)</f>
        <v>146.49232061783991</v>
      </c>
      <c r="D39" s="27">
        <f t="shared" si="5"/>
        <v>2.1852237252861603E-2</v>
      </c>
      <c r="E39" s="25">
        <f>Intra!E39+Inter!E39+Foreign!E39</f>
        <v>163</v>
      </c>
      <c r="F39" s="26">
        <f>((SQRT((Intra!F39/1.645)^2+(Inter!F39/1.645)^2+(Foreign!F39/1.645)^2))*1.645)</f>
        <v>84.380092438915952</v>
      </c>
      <c r="G39" s="27">
        <f t="shared" si="6"/>
        <v>2.3055162659123055E-2</v>
      </c>
      <c r="H39" s="25">
        <f>Intra!H39+Inter!H39+Foreign!H39</f>
        <v>131</v>
      </c>
      <c r="I39" s="28">
        <f>((SQRT((Intra!I39/1.645)^2+(Inter!I39/1.645)^2+(Foreign!I39/1.645)^2))*1.645)</f>
        <v>169.05620367203329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Lower Eastern Shore Region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8533</v>
      </c>
      <c r="C8" s="45">
        <v>812</v>
      </c>
      <c r="D8" s="19">
        <f>B8/B$8</f>
        <v>1</v>
      </c>
      <c r="E8" s="15">
        <v>4956</v>
      </c>
      <c r="F8" s="45">
        <v>641</v>
      </c>
      <c r="G8" s="19">
        <f t="shared" ref="G8:G10" si="0">E8/E$8</f>
        <v>1</v>
      </c>
      <c r="H8" s="38">
        <f t="shared" ref="H8:H11" si="1">B8-E8</f>
        <v>3577</v>
      </c>
      <c r="I8" s="39">
        <f>((SQRT((C8/1.645)^2+(F8/1.645)^2)))*1.645</f>
        <v>1034.5167954170681</v>
      </c>
    </row>
    <row r="9" spans="1:9" x14ac:dyDescent="0.3">
      <c r="A9" s="32" t="str">
        <f>Total!A9</f>
        <v>Speak only English</v>
      </c>
      <c r="B9" s="15">
        <v>8069</v>
      </c>
      <c r="C9" s="45">
        <v>796</v>
      </c>
      <c r="D9" s="19">
        <f>B9/B$8</f>
        <v>0.94562287589358962</v>
      </c>
      <c r="E9" s="15">
        <v>4693</v>
      </c>
      <c r="F9" s="45">
        <v>625</v>
      </c>
      <c r="G9" s="19">
        <f t="shared" si="0"/>
        <v>0.94693301049233247</v>
      </c>
      <c r="H9" s="38">
        <f t="shared" si="1"/>
        <v>3376</v>
      </c>
      <c r="I9" s="39">
        <f t="shared" ref="I9:I11" si="2">((SQRT((C9/1.645)^2+(F9/1.645)^2)))*1.645</f>
        <v>1012.0479237664589</v>
      </c>
    </row>
    <row r="10" spans="1:9" ht="28.8" x14ac:dyDescent="0.3">
      <c r="A10" s="32" t="str">
        <f>Total!A10</f>
        <v>Speak a language other than English, speak English "very well"</v>
      </c>
      <c r="B10" s="15">
        <v>296</v>
      </c>
      <c r="C10" s="45">
        <v>106</v>
      </c>
      <c r="D10" s="19">
        <f>B10/B$8</f>
        <v>3.4688855033399739E-2</v>
      </c>
      <c r="E10" s="15">
        <v>185</v>
      </c>
      <c r="F10" s="45">
        <v>115</v>
      </c>
      <c r="G10" s="19">
        <f t="shared" si="0"/>
        <v>3.7328490718321228E-2</v>
      </c>
      <c r="H10" s="38">
        <f t="shared" si="1"/>
        <v>111</v>
      </c>
      <c r="I10" s="39">
        <f t="shared" si="2"/>
        <v>156.40012787718555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168</v>
      </c>
      <c r="C11" s="45">
        <v>119</v>
      </c>
      <c r="D11" s="19">
        <f>B11/B$8</f>
        <v>1.9688269073010665E-2</v>
      </c>
      <c r="E11" s="15">
        <v>78</v>
      </c>
      <c r="F11" s="45">
        <v>80</v>
      </c>
      <c r="G11" s="19">
        <f>E11/E$8</f>
        <v>1.5738498789346248E-2</v>
      </c>
      <c r="H11" s="38">
        <f t="shared" si="1"/>
        <v>90</v>
      </c>
      <c r="I11" s="39">
        <f t="shared" si="2"/>
        <v>143.39107364128353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8884</v>
      </c>
      <c r="C14" s="47">
        <v>834</v>
      </c>
      <c r="D14" s="19">
        <f>B14/B$14</f>
        <v>1</v>
      </c>
      <c r="E14" s="48">
        <v>5280</v>
      </c>
      <c r="F14" s="48">
        <v>678</v>
      </c>
      <c r="G14" s="19">
        <f>E14/E$14</f>
        <v>1</v>
      </c>
      <c r="H14" s="17">
        <f t="shared" ref="H14:H20" si="3">B14-E14</f>
        <v>3604</v>
      </c>
      <c r="I14" s="22">
        <f t="shared" ref="I14:I20" si="4">((SQRT((C14/1.645)^2+(F14/1.645)^2)))*1.645</f>
        <v>1074.8209153156631</v>
      </c>
    </row>
    <row r="15" spans="1:9" ht="28.8" x14ac:dyDescent="0.3">
      <c r="A15" s="32" t="str">
        <f>Total!A15</f>
        <v>Same state as current residence and residence 1 year ago</v>
      </c>
      <c r="B15" s="46">
        <v>6768</v>
      </c>
      <c r="C15" s="47">
        <v>767</v>
      </c>
      <c r="D15" s="19">
        <f>B15/B$14</f>
        <v>0.76181900045024764</v>
      </c>
      <c r="E15" s="48">
        <v>4077</v>
      </c>
      <c r="F15" s="48">
        <v>630</v>
      </c>
      <c r="G15" s="19">
        <f>E15/E$14</f>
        <v>0.77215909090909096</v>
      </c>
      <c r="H15" s="17">
        <f t="shared" si="3"/>
        <v>2691</v>
      </c>
      <c r="I15" s="22">
        <f t="shared" si="4"/>
        <v>992.56687432132242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1701</v>
      </c>
      <c r="C18" s="47">
        <v>284</v>
      </c>
      <c r="D18" s="19">
        <f t="shared" si="5"/>
        <v>0.19146780729401169</v>
      </c>
      <c r="E18" s="48">
        <v>1034</v>
      </c>
      <c r="F18" s="48">
        <v>232</v>
      </c>
      <c r="G18" s="19">
        <f t="shared" si="6"/>
        <v>0.19583333333333333</v>
      </c>
      <c r="H18" s="17">
        <f t="shared" si="3"/>
        <v>667</v>
      </c>
      <c r="I18" s="22">
        <f t="shared" si="4"/>
        <v>366.71514830996551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8</v>
      </c>
      <c r="C20" s="47">
        <v>13</v>
      </c>
      <c r="D20" s="19">
        <f t="shared" si="5"/>
        <v>9.0049527239981989E-4</v>
      </c>
      <c r="E20" s="48">
        <v>0</v>
      </c>
      <c r="F20" s="48">
        <v>0</v>
      </c>
      <c r="G20" s="19">
        <f t="shared" si="6"/>
        <v>0</v>
      </c>
      <c r="H20" s="17">
        <f t="shared" si="3"/>
        <v>8</v>
      </c>
      <c r="I20" s="22">
        <f t="shared" si="4"/>
        <v>13</v>
      </c>
    </row>
    <row r="21" spans="1:9" s="5" customFormat="1" x14ac:dyDescent="0.3">
      <c r="A21" s="32" t="str">
        <f>Total!A21</f>
        <v>Born in remainder of Europe</v>
      </c>
      <c r="B21" s="46">
        <v>52</v>
      </c>
      <c r="C21" s="47">
        <v>44</v>
      </c>
      <c r="D21" s="19">
        <f t="shared" si="5"/>
        <v>5.8532192705988296E-3</v>
      </c>
      <c r="E21" s="48">
        <v>2</v>
      </c>
      <c r="F21" s="48">
        <v>3</v>
      </c>
      <c r="G21" s="19">
        <f t="shared" si="6"/>
        <v>3.7878787878787879E-4</v>
      </c>
      <c r="H21" s="17">
        <f t="shared" ref="H21:H32" si="7">B21-E21</f>
        <v>50</v>
      </c>
      <c r="I21" s="22">
        <f t="shared" ref="I21:I32" si="8">((SQRT((C21/1.645)^2+(F21/1.645)^2)))*1.645</f>
        <v>44.102154142399897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0</v>
      </c>
      <c r="C22" s="47">
        <v>0</v>
      </c>
      <c r="D22" s="19">
        <f t="shared" si="5"/>
        <v>0</v>
      </c>
      <c r="E22" s="48">
        <v>7</v>
      </c>
      <c r="F22" s="48">
        <v>10</v>
      </c>
      <c r="G22" s="19">
        <f t="shared" si="6"/>
        <v>1.3257575757575758E-3</v>
      </c>
      <c r="H22" s="17">
        <f t="shared" si="7"/>
        <v>-7</v>
      </c>
      <c r="I22" s="22">
        <f t="shared" si="8"/>
        <v>10</v>
      </c>
    </row>
    <row r="23" spans="1:9" s="5" customFormat="1" x14ac:dyDescent="0.3">
      <c r="A23" s="32" t="str">
        <f>Total!A23</f>
        <v>Born in India</v>
      </c>
      <c r="B23" s="46">
        <v>0</v>
      </c>
      <c r="C23" s="47">
        <v>0</v>
      </c>
      <c r="D23" s="19">
        <f t="shared" si="5"/>
        <v>0</v>
      </c>
      <c r="E23" s="48">
        <v>0</v>
      </c>
      <c r="F23" s="48">
        <v>0</v>
      </c>
      <c r="G23" s="19">
        <f t="shared" si="6"/>
        <v>0</v>
      </c>
      <c r="H23" s="17">
        <f t="shared" si="7"/>
        <v>0</v>
      </c>
      <c r="I23" s="22">
        <f t="shared" si="8"/>
        <v>0</v>
      </c>
    </row>
    <row r="24" spans="1:9" s="5" customFormat="1" x14ac:dyDescent="0.3">
      <c r="A24" s="32" t="str">
        <f>Total!A24</f>
        <v>Born in the Philippines</v>
      </c>
      <c r="B24" s="46">
        <v>47</v>
      </c>
      <c r="C24" s="47">
        <v>45</v>
      </c>
      <c r="D24" s="19">
        <f t="shared" si="5"/>
        <v>5.2904097253489418E-3</v>
      </c>
      <c r="E24" s="48">
        <v>53</v>
      </c>
      <c r="F24" s="48">
        <v>65</v>
      </c>
      <c r="G24" s="19">
        <f t="shared" si="6"/>
        <v>1.0037878787878788E-2</v>
      </c>
      <c r="H24" s="17">
        <f t="shared" si="7"/>
        <v>-6</v>
      </c>
      <c r="I24" s="22">
        <f t="shared" si="8"/>
        <v>79.05694150420949</v>
      </c>
    </row>
    <row r="25" spans="1:9" s="5" customFormat="1" x14ac:dyDescent="0.3">
      <c r="A25" s="32" t="str">
        <f>Total!A25</f>
        <v>Born in remainder of Asia</v>
      </c>
      <c r="B25" s="46">
        <v>64</v>
      </c>
      <c r="C25" s="47">
        <v>51</v>
      </c>
      <c r="D25" s="19">
        <f t="shared" si="5"/>
        <v>7.2039621791985592E-3</v>
      </c>
      <c r="E25" s="48">
        <v>4</v>
      </c>
      <c r="F25" s="48">
        <v>6</v>
      </c>
      <c r="G25" s="19">
        <f t="shared" si="6"/>
        <v>7.5757575757575758E-4</v>
      </c>
      <c r="H25" s="17">
        <f t="shared" si="7"/>
        <v>60</v>
      </c>
      <c r="I25" s="22">
        <f t="shared" si="8"/>
        <v>51.35172830587107</v>
      </c>
    </row>
    <row r="26" spans="1:9" s="5" customFormat="1" x14ac:dyDescent="0.3">
      <c r="A26" s="32" t="str">
        <f>Total!A26</f>
        <v>Born in Northern America</v>
      </c>
      <c r="B26" s="46">
        <v>11</v>
      </c>
      <c r="C26" s="47">
        <v>18</v>
      </c>
      <c r="D26" s="19">
        <f t="shared" si="5"/>
        <v>1.2381809995497524E-3</v>
      </c>
      <c r="E26" s="48">
        <v>0</v>
      </c>
      <c r="F26" s="48">
        <v>0</v>
      </c>
      <c r="G26" s="19">
        <f t="shared" si="6"/>
        <v>0</v>
      </c>
      <c r="H26" s="17">
        <f t="shared" si="7"/>
        <v>11</v>
      </c>
      <c r="I26" s="22">
        <f t="shared" si="8"/>
        <v>18</v>
      </c>
    </row>
    <row r="27" spans="1:9" s="5" customFormat="1" x14ac:dyDescent="0.3">
      <c r="A27" s="32" t="str">
        <f>Total!A27</f>
        <v>Born in Mexico</v>
      </c>
      <c r="B27" s="46">
        <v>50</v>
      </c>
      <c r="C27" s="47">
        <v>81</v>
      </c>
      <c r="D27" s="19">
        <f t="shared" si="5"/>
        <v>5.6280954524988748E-3</v>
      </c>
      <c r="E27" s="48">
        <v>34</v>
      </c>
      <c r="F27" s="48">
        <v>47</v>
      </c>
      <c r="G27" s="19">
        <f t="shared" si="6"/>
        <v>6.4393939393939392E-3</v>
      </c>
      <c r="H27" s="17">
        <f t="shared" si="7"/>
        <v>16</v>
      </c>
      <c r="I27" s="22">
        <f t="shared" si="8"/>
        <v>93.648278147545255</v>
      </c>
    </row>
    <row r="28" spans="1:9" s="5" customFormat="1" x14ac:dyDescent="0.3">
      <c r="A28" s="32" t="str">
        <f>Total!A28</f>
        <v>Born in remainder of Central America</v>
      </c>
      <c r="B28" s="46">
        <v>56</v>
      </c>
      <c r="C28" s="47">
        <v>83</v>
      </c>
      <c r="D28" s="19">
        <f t="shared" si="5"/>
        <v>6.3034669067987392E-3</v>
      </c>
      <c r="E28" s="48">
        <v>16</v>
      </c>
      <c r="F28" s="48">
        <v>19</v>
      </c>
      <c r="G28" s="19">
        <f t="shared" si="6"/>
        <v>3.0303030303030303E-3</v>
      </c>
      <c r="H28" s="17">
        <f t="shared" si="7"/>
        <v>40</v>
      </c>
      <c r="I28" s="22">
        <f t="shared" si="8"/>
        <v>85.146931829631995</v>
      </c>
    </row>
    <row r="29" spans="1:9" s="5" customFormat="1" x14ac:dyDescent="0.3">
      <c r="A29" s="32" t="str">
        <f>Total!A29</f>
        <v>Born in the Caribbean</v>
      </c>
      <c r="B29" s="46">
        <v>26</v>
      </c>
      <c r="C29" s="47">
        <v>36</v>
      </c>
      <c r="D29" s="19">
        <f t="shared" si="5"/>
        <v>2.9266096352994148E-3</v>
      </c>
      <c r="E29" s="48">
        <v>21</v>
      </c>
      <c r="F29" s="48">
        <v>25</v>
      </c>
      <c r="G29" s="19">
        <f t="shared" si="6"/>
        <v>3.9772727272727269E-3</v>
      </c>
      <c r="H29" s="17">
        <f t="shared" si="7"/>
        <v>5</v>
      </c>
      <c r="I29" s="22">
        <f t="shared" si="8"/>
        <v>43.829214001622248</v>
      </c>
    </row>
    <row r="30" spans="1:9" s="5" customFormat="1" x14ac:dyDescent="0.3">
      <c r="A30" s="42" t="str">
        <f>Total!A30</f>
        <v>Born in South America</v>
      </c>
      <c r="B30" s="46">
        <v>21</v>
      </c>
      <c r="C30" s="47">
        <v>29</v>
      </c>
      <c r="D30" s="19">
        <f t="shared" si="5"/>
        <v>2.3638000900495274E-3</v>
      </c>
      <c r="E30" s="48">
        <v>0</v>
      </c>
      <c r="F30" s="48">
        <v>0</v>
      </c>
      <c r="G30" s="19">
        <f t="shared" si="6"/>
        <v>0</v>
      </c>
      <c r="H30" s="17">
        <f t="shared" si="7"/>
        <v>21</v>
      </c>
      <c r="I30" s="22">
        <f t="shared" si="8"/>
        <v>28.999999999999996</v>
      </c>
    </row>
    <row r="31" spans="1:9" s="5" customFormat="1" x14ac:dyDescent="0.3">
      <c r="A31" s="40" t="str">
        <f>Total!A31</f>
        <v>Born in Africa</v>
      </c>
      <c r="B31" s="46">
        <v>80</v>
      </c>
      <c r="C31" s="47">
        <v>61</v>
      </c>
      <c r="D31" s="19">
        <f t="shared" si="5"/>
        <v>9.0049527239981983E-3</v>
      </c>
      <c r="E31" s="48">
        <v>32</v>
      </c>
      <c r="F31" s="48">
        <v>38</v>
      </c>
      <c r="G31" s="19">
        <f t="shared" si="6"/>
        <v>6.0606060606060606E-3</v>
      </c>
      <c r="H31" s="17">
        <f t="shared" si="7"/>
        <v>48</v>
      </c>
      <c r="I31" s="22">
        <f t="shared" si="8"/>
        <v>71.867934435323804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8884</v>
      </c>
      <c r="C35" s="18">
        <v>865</v>
      </c>
      <c r="D35" s="19">
        <f>B35/B$35</f>
        <v>1</v>
      </c>
      <c r="E35" s="17">
        <v>5280</v>
      </c>
      <c r="F35" s="18">
        <v>705</v>
      </c>
      <c r="G35" s="19">
        <f>E35/E$35</f>
        <v>1</v>
      </c>
      <c r="H35" s="17">
        <f t="shared" ref="H35:H39" si="9">B35-E35</f>
        <v>3604</v>
      </c>
      <c r="I35" s="22">
        <f t="shared" ref="I35:I39" si="10">((SQRT((C35/1.645)^2+(F35/1.645)^2)))*1.645</f>
        <v>1115.907702276492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8465</v>
      </c>
      <c r="C36" s="18">
        <v>850</v>
      </c>
      <c r="D36" s="19">
        <f t="shared" ref="D36:D39" si="11">B36/B$35</f>
        <v>0.95283656010805939</v>
      </c>
      <c r="E36" s="17">
        <v>5111</v>
      </c>
      <c r="F36" s="18">
        <v>699</v>
      </c>
      <c r="G36" s="19">
        <f t="shared" ref="G36:G39" si="12">E36/E$35</f>
        <v>0.96799242424242427</v>
      </c>
      <c r="H36" s="17">
        <f t="shared" si="9"/>
        <v>3354</v>
      </c>
      <c r="I36" s="22">
        <f t="shared" si="10"/>
        <v>1100.5003407541501</v>
      </c>
    </row>
    <row r="37" spans="1:9" ht="28.8" x14ac:dyDescent="0.3">
      <c r="A37" s="32" t="str">
        <f>Total!A37</f>
        <v>Entered the United States (or Puerto Rico) 5 years ago or less</v>
      </c>
      <c r="B37" s="17">
        <v>69</v>
      </c>
      <c r="C37" s="18">
        <v>65</v>
      </c>
      <c r="D37" s="19">
        <f t="shared" si="11"/>
        <v>7.766771724448447E-3</v>
      </c>
      <c r="E37" s="17">
        <v>52</v>
      </c>
      <c r="F37" s="18">
        <v>51</v>
      </c>
      <c r="G37" s="19">
        <f t="shared" si="12"/>
        <v>9.8484848484848477E-3</v>
      </c>
      <c r="H37" s="17">
        <f t="shared" si="9"/>
        <v>17</v>
      </c>
      <c r="I37" s="22">
        <f t="shared" si="10"/>
        <v>82.619610262939403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135</v>
      </c>
      <c r="C38" s="18">
        <v>96</v>
      </c>
      <c r="D38" s="19">
        <f t="shared" si="11"/>
        <v>1.5195857721746961E-2</v>
      </c>
      <c r="E38" s="17">
        <v>27</v>
      </c>
      <c r="F38" s="18">
        <v>36</v>
      </c>
      <c r="G38" s="19">
        <f t="shared" si="12"/>
        <v>5.1136363636363636E-3</v>
      </c>
      <c r="H38" s="17">
        <f t="shared" si="9"/>
        <v>108</v>
      </c>
      <c r="I38" s="22">
        <f t="shared" si="10"/>
        <v>102.52804494381037</v>
      </c>
    </row>
    <row r="39" spans="1:9" ht="28.8" x14ac:dyDescent="0.3">
      <c r="A39" s="44" t="str">
        <f>Total!A39</f>
        <v>Entered the United States (or Puerto Rico) 16 years ago or more</v>
      </c>
      <c r="B39" s="25">
        <v>215</v>
      </c>
      <c r="C39" s="26">
        <v>114</v>
      </c>
      <c r="D39" s="27">
        <f t="shared" si="11"/>
        <v>2.4200810445745159E-2</v>
      </c>
      <c r="E39" s="25">
        <v>90</v>
      </c>
      <c r="F39" s="26">
        <v>72</v>
      </c>
      <c r="G39" s="27">
        <f t="shared" si="12"/>
        <v>1.7045454545454544E-2</v>
      </c>
      <c r="H39" s="25">
        <f t="shared" si="9"/>
        <v>125</v>
      </c>
      <c r="I39" s="28">
        <f t="shared" si="10"/>
        <v>134.83323032546539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Lower Eastern Shore Region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3877</v>
      </c>
      <c r="C8" s="48">
        <v>741</v>
      </c>
      <c r="D8" s="19">
        <f t="shared" ref="D8" si="0">B8/B$8</f>
        <v>1</v>
      </c>
      <c r="E8" s="48">
        <v>1689</v>
      </c>
      <c r="F8" s="48">
        <v>437</v>
      </c>
      <c r="G8" s="19">
        <f t="shared" ref="G8" si="1">E8/E$8</f>
        <v>1</v>
      </c>
      <c r="H8" s="38">
        <f t="shared" ref="H8:H11" si="2">B8-E8</f>
        <v>2188</v>
      </c>
      <c r="I8" s="39">
        <f t="shared" ref="I8:I11" si="3">((SQRT((C8/1.645)^2+(F8/1.645)^2)))*1.645</f>
        <v>860.26158812305459</v>
      </c>
    </row>
    <row r="9" spans="1:9" x14ac:dyDescent="0.3">
      <c r="A9" s="32" t="str">
        <f>Total!A9</f>
        <v>Speak only English</v>
      </c>
      <c r="B9" s="48">
        <v>3453</v>
      </c>
      <c r="C9" s="48">
        <v>714</v>
      </c>
      <c r="D9" s="19">
        <f>B9/B$8</f>
        <v>0.89063709053391793</v>
      </c>
      <c r="E9" s="48">
        <v>1192</v>
      </c>
      <c r="F9" s="48">
        <v>349</v>
      </c>
      <c r="G9" s="19">
        <f>E9/E$8</f>
        <v>0.70574304322084069</v>
      </c>
      <c r="H9" s="38">
        <f t="shared" si="2"/>
        <v>2261</v>
      </c>
      <c r="I9" s="39">
        <f t="shared" si="3"/>
        <v>794.73077202282775</v>
      </c>
    </row>
    <row r="10" spans="1:9" ht="28.8" x14ac:dyDescent="0.3">
      <c r="A10" s="32" t="str">
        <f>Total!A10</f>
        <v>Speak a language other than English, speak English "very well"</v>
      </c>
      <c r="B10" s="48">
        <v>233</v>
      </c>
      <c r="C10" s="48">
        <v>115</v>
      </c>
      <c r="D10" s="19">
        <f>B10/B$8</f>
        <v>6.0098013928295071E-2</v>
      </c>
      <c r="E10" s="48">
        <v>237</v>
      </c>
      <c r="F10" s="48">
        <v>154</v>
      </c>
      <c r="G10" s="19">
        <f>E10/E$8</f>
        <v>0.14031971580817051</v>
      </c>
      <c r="H10" s="38">
        <f t="shared" si="2"/>
        <v>-4</v>
      </c>
      <c r="I10" s="39">
        <f t="shared" si="3"/>
        <v>192.20041623263987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191</v>
      </c>
      <c r="C11" s="48">
        <v>163</v>
      </c>
      <c r="D11" s="19">
        <f>B11/B$8</f>
        <v>4.926489553778695E-2</v>
      </c>
      <c r="E11" s="48">
        <v>260</v>
      </c>
      <c r="F11" s="48">
        <v>213</v>
      </c>
      <c r="G11" s="19">
        <f>E11/E$8</f>
        <v>0.15393724097098876</v>
      </c>
      <c r="H11" s="38">
        <f t="shared" si="2"/>
        <v>-69</v>
      </c>
      <c r="I11" s="39">
        <f t="shared" si="3"/>
        <v>268.21260223934297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4074</v>
      </c>
      <c r="C14" s="48">
        <v>695</v>
      </c>
      <c r="D14" s="19">
        <f>B14/B$14</f>
        <v>1</v>
      </c>
      <c r="E14" s="48">
        <v>1790</v>
      </c>
      <c r="F14" s="48">
        <v>429</v>
      </c>
      <c r="G14" s="19">
        <f>E14/E$14</f>
        <v>1</v>
      </c>
      <c r="H14" s="17">
        <f t="shared" ref="H14:H32" si="4">B14-E14</f>
        <v>2284</v>
      </c>
      <c r="I14" s="22">
        <f t="shared" ref="I14:I32" si="5">((SQRT((C14/1.645)^2+(F14/1.645)^2)))*1.645</f>
        <v>816.74108504470371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1512</v>
      </c>
      <c r="C16" s="48">
        <v>476</v>
      </c>
      <c r="D16" s="19">
        <f t="shared" ref="D16:D32" si="6">B16/B$14</f>
        <v>0.37113402061855671</v>
      </c>
      <c r="E16" s="48">
        <v>229</v>
      </c>
      <c r="F16" s="48">
        <v>155</v>
      </c>
      <c r="G16" s="19">
        <f t="shared" ref="G16:G32" si="7">E16/E$14</f>
        <v>0.12793296089385475</v>
      </c>
      <c r="H16" s="17">
        <f t="shared" si="4"/>
        <v>1283</v>
      </c>
      <c r="I16" s="22">
        <f t="shared" si="5"/>
        <v>500.60063923251232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1380</v>
      </c>
      <c r="C17" s="48">
        <v>419</v>
      </c>
      <c r="D17" s="19">
        <f t="shared" si="6"/>
        <v>0.33873343151693669</v>
      </c>
      <c r="E17" s="48">
        <v>718</v>
      </c>
      <c r="F17" s="48">
        <v>245</v>
      </c>
      <c r="G17" s="19">
        <f t="shared" si="7"/>
        <v>0.40111731843575421</v>
      </c>
      <c r="H17" s="17">
        <f t="shared" si="4"/>
        <v>662</v>
      </c>
      <c r="I17" s="22">
        <f t="shared" si="5"/>
        <v>485.3720222674562</v>
      </c>
    </row>
    <row r="18" spans="1:9" ht="28.8" x14ac:dyDescent="0.3">
      <c r="A18" s="32" t="str">
        <f>Total!A18</f>
        <v>Different state than current residence or residence 1 year ago</v>
      </c>
      <c r="B18" s="48">
        <v>839</v>
      </c>
      <c r="C18" s="48">
        <v>226</v>
      </c>
      <c r="D18" s="19">
        <f t="shared" si="6"/>
        <v>0.20594010800196366</v>
      </c>
      <c r="E18" s="48">
        <v>650</v>
      </c>
      <c r="F18" s="48">
        <v>287</v>
      </c>
      <c r="G18" s="19">
        <f t="shared" si="7"/>
        <v>0.36312849162011174</v>
      </c>
      <c r="H18" s="17">
        <f t="shared" si="4"/>
        <v>189</v>
      </c>
      <c r="I18" s="22">
        <f t="shared" si="5"/>
        <v>365.30124554947798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6"/>
        <v>0</v>
      </c>
      <c r="E20" s="48">
        <v>0</v>
      </c>
      <c r="F20" s="48">
        <v>0</v>
      </c>
      <c r="G20" s="19">
        <f t="shared" si="7"/>
        <v>0</v>
      </c>
      <c r="H20" s="17">
        <f t="shared" si="4"/>
        <v>0</v>
      </c>
      <c r="I20" s="22">
        <f t="shared" si="5"/>
        <v>0</v>
      </c>
    </row>
    <row r="21" spans="1:9" x14ac:dyDescent="0.3">
      <c r="A21" s="32" t="str">
        <f>Total!A21</f>
        <v>Born in remainder of Europe</v>
      </c>
      <c r="B21" s="48">
        <v>72</v>
      </c>
      <c r="C21" s="48">
        <v>69</v>
      </c>
      <c r="D21" s="19">
        <f t="shared" si="6"/>
        <v>1.7673048600883652E-2</v>
      </c>
      <c r="E21" s="48">
        <v>5</v>
      </c>
      <c r="F21" s="48">
        <v>9</v>
      </c>
      <c r="G21" s="19">
        <f t="shared" si="7"/>
        <v>2.7932960893854749E-3</v>
      </c>
      <c r="H21" s="17">
        <f t="shared" si="4"/>
        <v>67</v>
      </c>
      <c r="I21" s="22">
        <f t="shared" si="5"/>
        <v>69.584481028459209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6"/>
        <v>0</v>
      </c>
      <c r="E22" s="48">
        <v>0</v>
      </c>
      <c r="F22" s="48">
        <v>0</v>
      </c>
      <c r="G22" s="19">
        <f t="shared" si="7"/>
        <v>0</v>
      </c>
      <c r="H22" s="17">
        <f t="shared" si="4"/>
        <v>0</v>
      </c>
      <c r="I22" s="22">
        <f t="shared" si="5"/>
        <v>0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6"/>
        <v>0</v>
      </c>
      <c r="E23" s="48">
        <v>0</v>
      </c>
      <c r="F23" s="48">
        <v>0</v>
      </c>
      <c r="G23" s="19">
        <f t="shared" si="7"/>
        <v>0</v>
      </c>
      <c r="H23" s="17">
        <f t="shared" si="4"/>
        <v>0</v>
      </c>
      <c r="I23" s="22">
        <f t="shared" si="5"/>
        <v>0</v>
      </c>
    </row>
    <row r="24" spans="1:9" x14ac:dyDescent="0.3">
      <c r="A24" s="32" t="str">
        <f>Total!A24</f>
        <v>Born in the Philippines</v>
      </c>
      <c r="B24" s="48">
        <v>4</v>
      </c>
      <c r="C24" s="48">
        <v>7</v>
      </c>
      <c r="D24" s="19">
        <f t="shared" si="6"/>
        <v>9.8183603338242512E-4</v>
      </c>
      <c r="E24" s="48">
        <v>0</v>
      </c>
      <c r="F24" s="48">
        <v>0</v>
      </c>
      <c r="G24" s="19">
        <f t="shared" si="7"/>
        <v>0</v>
      </c>
      <c r="H24" s="17">
        <f t="shared" si="4"/>
        <v>4</v>
      </c>
      <c r="I24" s="22">
        <f t="shared" si="5"/>
        <v>7</v>
      </c>
    </row>
    <row r="25" spans="1:9" x14ac:dyDescent="0.3">
      <c r="A25" s="32" t="str">
        <f>Total!A25</f>
        <v>Born in remainder of Asia</v>
      </c>
      <c r="B25" s="48">
        <v>113</v>
      </c>
      <c r="C25" s="48">
        <v>99</v>
      </c>
      <c r="D25" s="19">
        <f t="shared" si="6"/>
        <v>2.7736867943053509E-2</v>
      </c>
      <c r="E25" s="48">
        <v>20</v>
      </c>
      <c r="F25" s="48">
        <v>21</v>
      </c>
      <c r="G25" s="19">
        <f t="shared" si="7"/>
        <v>1.11731843575419E-2</v>
      </c>
      <c r="H25" s="17">
        <f t="shared" si="4"/>
        <v>93</v>
      </c>
      <c r="I25" s="22">
        <f t="shared" si="5"/>
        <v>101.20276676059801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6"/>
        <v>0</v>
      </c>
      <c r="E26" s="48">
        <v>0</v>
      </c>
      <c r="F26" s="48">
        <v>0</v>
      </c>
      <c r="G26" s="19">
        <f t="shared" si="7"/>
        <v>0</v>
      </c>
      <c r="H26" s="17">
        <f t="shared" si="4"/>
        <v>0</v>
      </c>
      <c r="I26" s="22">
        <f t="shared" si="5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0</v>
      </c>
      <c r="F27" s="48">
        <v>0</v>
      </c>
      <c r="G27" s="19">
        <f t="shared" si="7"/>
        <v>0</v>
      </c>
      <c r="H27" s="17">
        <f t="shared" si="4"/>
        <v>0</v>
      </c>
      <c r="I27" s="22">
        <f t="shared" si="5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6"/>
        <v>0</v>
      </c>
      <c r="E28" s="48">
        <v>127</v>
      </c>
      <c r="F28" s="48">
        <v>116</v>
      </c>
      <c r="G28" s="19">
        <f t="shared" si="7"/>
        <v>7.0949720670391056E-2</v>
      </c>
      <c r="H28" s="17">
        <f t="shared" si="4"/>
        <v>-127</v>
      </c>
      <c r="I28" s="22">
        <f t="shared" si="5"/>
        <v>115.99999999999999</v>
      </c>
    </row>
    <row r="29" spans="1:9" x14ac:dyDescent="0.3">
      <c r="A29" s="32" t="str">
        <f>Total!A29</f>
        <v>Born in the Caribbean</v>
      </c>
      <c r="B29" s="48">
        <v>69</v>
      </c>
      <c r="C29" s="48">
        <v>62</v>
      </c>
      <c r="D29" s="19">
        <f t="shared" si="6"/>
        <v>1.6936671575846832E-2</v>
      </c>
      <c r="E29" s="48">
        <v>0</v>
      </c>
      <c r="F29" s="48">
        <v>0</v>
      </c>
      <c r="G29" s="19">
        <f t="shared" si="7"/>
        <v>0</v>
      </c>
      <c r="H29" s="17">
        <f t="shared" si="4"/>
        <v>69</v>
      </c>
      <c r="I29" s="22">
        <f t="shared" si="5"/>
        <v>62</v>
      </c>
    </row>
    <row r="30" spans="1:9" x14ac:dyDescent="0.3">
      <c r="A30" s="42" t="str">
        <f>Total!A30</f>
        <v>Born in South America</v>
      </c>
      <c r="B30" s="48">
        <v>67</v>
      </c>
      <c r="C30" s="48">
        <v>103</v>
      </c>
      <c r="D30" s="19">
        <f t="shared" si="6"/>
        <v>1.6445753559155622E-2</v>
      </c>
      <c r="E30" s="48">
        <v>8</v>
      </c>
      <c r="F30" s="48">
        <v>13</v>
      </c>
      <c r="G30" s="19">
        <f t="shared" si="7"/>
        <v>4.4692737430167594E-3</v>
      </c>
      <c r="H30" s="17">
        <f t="shared" si="4"/>
        <v>59</v>
      </c>
      <c r="I30" s="22">
        <f t="shared" si="5"/>
        <v>103.81714694596457</v>
      </c>
    </row>
    <row r="31" spans="1:9" x14ac:dyDescent="0.3">
      <c r="A31" s="40" t="str">
        <f>Total!A31</f>
        <v>Born in Africa</v>
      </c>
      <c r="B31" s="48">
        <v>18</v>
      </c>
      <c r="C31" s="48">
        <v>27</v>
      </c>
      <c r="D31" s="19">
        <f t="shared" si="6"/>
        <v>4.418262150220913E-3</v>
      </c>
      <c r="E31" s="48">
        <v>33</v>
      </c>
      <c r="F31" s="48">
        <v>52</v>
      </c>
      <c r="G31" s="19">
        <f t="shared" si="7"/>
        <v>1.8435754189944135E-2</v>
      </c>
      <c r="H31" s="17">
        <f t="shared" si="4"/>
        <v>-15</v>
      </c>
      <c r="I31" s="22">
        <f t="shared" si="5"/>
        <v>58.591808301161002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4074</v>
      </c>
      <c r="C35" s="18">
        <v>776</v>
      </c>
      <c r="D35" s="19">
        <f>B35/B$35</f>
        <v>1</v>
      </c>
      <c r="E35" s="17">
        <v>1790</v>
      </c>
      <c r="F35" s="18">
        <v>460</v>
      </c>
      <c r="G35" s="19">
        <f>E35/E$35</f>
        <v>1</v>
      </c>
      <c r="H35" s="17">
        <f>B35-E35</f>
        <v>2284</v>
      </c>
      <c r="I35" s="22">
        <f t="shared" ref="I35:I39" si="8">((SQRT((C35/1.645)^2+(F35/1.645)^2)))*1.645</f>
        <v>902.09533864220805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3683</v>
      </c>
      <c r="C36" s="18">
        <v>753</v>
      </c>
      <c r="D36" s="19">
        <f t="shared" ref="D36:D39" si="9">B36/B$35</f>
        <v>0.90402552773686795</v>
      </c>
      <c r="E36" s="17">
        <v>1416</v>
      </c>
      <c r="F36" s="18">
        <v>416</v>
      </c>
      <c r="G36" s="19">
        <f t="shared" ref="G36:G39" si="10">E36/E$35</f>
        <v>0.79106145251396653</v>
      </c>
      <c r="H36" s="17">
        <f t="shared" ref="H36:H39" si="11">B36-E36</f>
        <v>2267</v>
      </c>
      <c r="I36" s="22">
        <f t="shared" si="8"/>
        <v>860.2703063572518</v>
      </c>
    </row>
    <row r="37" spans="1:9" ht="28.8" x14ac:dyDescent="0.3">
      <c r="A37" s="20" t="str">
        <f>Total!A37</f>
        <v>Entered the United States (or Puerto Rico) 5 years ago or less</v>
      </c>
      <c r="B37" s="17">
        <v>117</v>
      </c>
      <c r="C37" s="18">
        <v>89</v>
      </c>
      <c r="D37" s="19">
        <f t="shared" si="9"/>
        <v>2.8718703976435934E-2</v>
      </c>
      <c r="E37" s="17">
        <v>134</v>
      </c>
      <c r="F37" s="18">
        <v>99</v>
      </c>
      <c r="G37" s="19">
        <f t="shared" si="10"/>
        <v>7.4860335195530731E-2</v>
      </c>
      <c r="H37" s="17">
        <f t="shared" si="11"/>
        <v>-17</v>
      </c>
      <c r="I37" s="22">
        <f t="shared" si="8"/>
        <v>133.12400234367954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195</v>
      </c>
      <c r="C38" s="18">
        <v>141</v>
      </c>
      <c r="D38" s="19">
        <f t="shared" si="9"/>
        <v>4.7864506627393229E-2</v>
      </c>
      <c r="E38" s="17">
        <v>167</v>
      </c>
      <c r="F38" s="18">
        <v>166</v>
      </c>
      <c r="G38" s="19">
        <f t="shared" si="10"/>
        <v>9.3296089385474859E-2</v>
      </c>
      <c r="H38" s="17">
        <f t="shared" si="11"/>
        <v>28</v>
      </c>
      <c r="I38" s="22">
        <f t="shared" si="8"/>
        <v>217.80036730914847</v>
      </c>
    </row>
    <row r="39" spans="1:9" ht="28.8" x14ac:dyDescent="0.3">
      <c r="A39" s="24" t="str">
        <f>Total!A39</f>
        <v>Entered the United States (or Puerto Rico) 16 years ago or more</v>
      </c>
      <c r="B39" s="25">
        <v>79</v>
      </c>
      <c r="C39" s="26">
        <v>92</v>
      </c>
      <c r="D39" s="27">
        <f t="shared" si="9"/>
        <v>1.9391261659302897E-2</v>
      </c>
      <c r="E39" s="25">
        <v>73</v>
      </c>
      <c r="F39" s="26">
        <v>44</v>
      </c>
      <c r="G39" s="27">
        <f t="shared" si="10"/>
        <v>4.0782122905027932E-2</v>
      </c>
      <c r="H39" s="25">
        <f t="shared" si="11"/>
        <v>6</v>
      </c>
      <c r="I39" s="28">
        <f t="shared" si="8"/>
        <v>101.9803902718557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Lower Eastern Shore Region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496</v>
      </c>
      <c r="C8" s="48">
        <v>344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496</v>
      </c>
      <c r="I8" s="39">
        <f t="shared" ref="I8:I9" si="1">((SQRT((C8/1.645)^2+(F8/1.645)^2)))*1.645</f>
        <v>344</v>
      </c>
    </row>
    <row r="9" spans="1:9" x14ac:dyDescent="0.3">
      <c r="A9" s="32" t="str">
        <f>Total!A9</f>
        <v>Speak only English</v>
      </c>
      <c r="B9" s="48">
        <v>111</v>
      </c>
      <c r="C9" s="48">
        <v>83</v>
      </c>
      <c r="D9" s="16">
        <f>B9/B$8</f>
        <v>0.22379032258064516</v>
      </c>
      <c r="E9" s="17">
        <v>0</v>
      </c>
      <c r="F9" s="18">
        <v>0</v>
      </c>
      <c r="G9" s="19">
        <v>0</v>
      </c>
      <c r="H9" s="38">
        <f t="shared" si="0"/>
        <v>111</v>
      </c>
      <c r="I9" s="39">
        <f t="shared" si="1"/>
        <v>83</v>
      </c>
    </row>
    <row r="10" spans="1:9" ht="28.8" x14ac:dyDescent="0.3">
      <c r="A10" s="32" t="str">
        <f>Total!A10</f>
        <v>Speak a language other than English, speak English "very well"</v>
      </c>
      <c r="B10" s="48">
        <v>49</v>
      </c>
      <c r="C10" s="48">
        <v>63</v>
      </c>
      <c r="D10" s="16">
        <f>B10/B$8</f>
        <v>9.8790322580645157E-2</v>
      </c>
      <c r="E10" s="17">
        <v>0</v>
      </c>
      <c r="F10" s="18">
        <v>0</v>
      </c>
      <c r="G10" s="19">
        <v>0</v>
      </c>
      <c r="H10" s="38">
        <f t="shared" si="0"/>
        <v>49</v>
      </c>
      <c r="I10" s="39">
        <f>((SQRT((C10/1.645)^2+(F10/1.645)^2)))*1.645</f>
        <v>63.000000000000007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336</v>
      </c>
      <c r="C11" s="48">
        <v>327</v>
      </c>
      <c r="D11" s="16">
        <f>B11/B$8</f>
        <v>0.67741935483870963</v>
      </c>
      <c r="E11" s="17">
        <v>0</v>
      </c>
      <c r="F11" s="18">
        <v>0</v>
      </c>
      <c r="G11" s="19">
        <v>0</v>
      </c>
      <c r="H11" s="38">
        <f t="shared" si="0"/>
        <v>336</v>
      </c>
      <c r="I11" s="39">
        <f>((SQRT((C11/1.645)^2+(F11/1.645)^2)))*1.645</f>
        <v>327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496</v>
      </c>
      <c r="C14" s="48">
        <v>330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496</v>
      </c>
      <c r="I14" s="22">
        <f t="shared" ref="I14:I32" si="3">((SQRT((C14/1.645)^2+(F14/1.645)^2)))*1.645</f>
        <v>330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46</v>
      </c>
      <c r="C16" s="48">
        <v>51</v>
      </c>
      <c r="D16" s="19">
        <f t="shared" ref="D16:D32" si="4">B16/B$14</f>
        <v>9.2741935483870969E-2</v>
      </c>
      <c r="E16" s="48">
        <v>0</v>
      </c>
      <c r="F16" s="48">
        <v>0</v>
      </c>
      <c r="G16" s="19">
        <v>0</v>
      </c>
      <c r="H16" s="17">
        <f t="shared" si="2"/>
        <v>46</v>
      </c>
      <c r="I16" s="22">
        <f t="shared" si="3"/>
        <v>51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76</v>
      </c>
      <c r="C18" s="48">
        <v>60</v>
      </c>
      <c r="D18" s="19">
        <f t="shared" si="4"/>
        <v>0.15322580645161291</v>
      </c>
      <c r="E18" s="48">
        <v>0</v>
      </c>
      <c r="F18" s="48">
        <v>0</v>
      </c>
      <c r="G18" s="19">
        <v>0</v>
      </c>
      <c r="H18" s="17">
        <f t="shared" si="2"/>
        <v>76</v>
      </c>
      <c r="I18" s="22">
        <f t="shared" si="3"/>
        <v>60.000000000000007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181</v>
      </c>
      <c r="C20" s="48">
        <v>292</v>
      </c>
      <c r="D20" s="19">
        <f t="shared" si="4"/>
        <v>0.36491935483870969</v>
      </c>
      <c r="E20" s="48">
        <v>0</v>
      </c>
      <c r="F20" s="48">
        <v>0</v>
      </c>
      <c r="G20" s="19">
        <v>0</v>
      </c>
      <c r="H20" s="17">
        <f t="shared" si="2"/>
        <v>181</v>
      </c>
      <c r="I20" s="22">
        <f t="shared" si="3"/>
        <v>292</v>
      </c>
    </row>
    <row r="21" spans="1:9" x14ac:dyDescent="0.3">
      <c r="A21" s="32" t="str">
        <f>Total!A21</f>
        <v>Born in remainder of Europe</v>
      </c>
      <c r="B21" s="48">
        <v>0</v>
      </c>
      <c r="C21" s="48">
        <v>0</v>
      </c>
      <c r="D21" s="19">
        <f t="shared" si="4"/>
        <v>0</v>
      </c>
      <c r="E21" s="48">
        <v>0</v>
      </c>
      <c r="F21" s="48">
        <v>0</v>
      </c>
      <c r="G21" s="19">
        <v>0</v>
      </c>
      <c r="H21" s="17">
        <f t="shared" si="2"/>
        <v>0</v>
      </c>
      <c r="I21" s="22">
        <f t="shared" si="3"/>
        <v>0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49</v>
      </c>
      <c r="C22" s="48">
        <v>64</v>
      </c>
      <c r="D22" s="19">
        <f t="shared" si="4"/>
        <v>9.8790322580645157E-2</v>
      </c>
      <c r="E22" s="48">
        <v>0</v>
      </c>
      <c r="F22" s="48">
        <v>0</v>
      </c>
      <c r="G22" s="19">
        <v>0</v>
      </c>
      <c r="H22" s="17">
        <f t="shared" si="2"/>
        <v>49</v>
      </c>
      <c r="I22" s="22">
        <f t="shared" si="3"/>
        <v>64</v>
      </c>
    </row>
    <row r="23" spans="1:9" x14ac:dyDescent="0.3">
      <c r="A23" s="32" t="str">
        <f>Total!A23</f>
        <v>Born in India</v>
      </c>
      <c r="B23" s="48">
        <v>0</v>
      </c>
      <c r="C23" s="48">
        <v>0</v>
      </c>
      <c r="D23" s="19">
        <f t="shared" si="4"/>
        <v>0</v>
      </c>
      <c r="E23" s="48">
        <v>0</v>
      </c>
      <c r="F23" s="48">
        <v>0</v>
      </c>
      <c r="G23" s="19">
        <v>0</v>
      </c>
      <c r="H23" s="17">
        <f t="shared" si="2"/>
        <v>0</v>
      </c>
      <c r="I23" s="22">
        <f t="shared" si="3"/>
        <v>0</v>
      </c>
    </row>
    <row r="24" spans="1:9" x14ac:dyDescent="0.3">
      <c r="A24" s="32" t="str">
        <f>Total!A24</f>
        <v>Born in the Philippines</v>
      </c>
      <c r="B24" s="48">
        <v>32</v>
      </c>
      <c r="C24" s="48">
        <v>58</v>
      </c>
      <c r="D24" s="19">
        <f t="shared" si="4"/>
        <v>6.4516129032258063E-2</v>
      </c>
      <c r="E24" s="48">
        <v>0</v>
      </c>
      <c r="F24" s="48">
        <v>0</v>
      </c>
      <c r="G24" s="19">
        <v>0</v>
      </c>
      <c r="H24" s="17">
        <f t="shared" si="2"/>
        <v>32</v>
      </c>
      <c r="I24" s="22">
        <f t="shared" si="3"/>
        <v>57.999999999999993</v>
      </c>
    </row>
    <row r="25" spans="1:9" x14ac:dyDescent="0.3">
      <c r="A25" s="32" t="str">
        <f>Total!A25</f>
        <v>Born in remainder of Asia</v>
      </c>
      <c r="B25" s="48">
        <v>36</v>
      </c>
      <c r="C25" s="48">
        <v>44</v>
      </c>
      <c r="D25" s="19">
        <f t="shared" si="4"/>
        <v>7.2580645161290328E-2</v>
      </c>
      <c r="E25" s="48">
        <v>0</v>
      </c>
      <c r="F25" s="48">
        <v>0</v>
      </c>
      <c r="G25" s="19">
        <v>0</v>
      </c>
      <c r="H25" s="17">
        <f t="shared" si="2"/>
        <v>36</v>
      </c>
      <c r="I25" s="22">
        <f t="shared" si="3"/>
        <v>44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17</v>
      </c>
      <c r="C29" s="48">
        <v>25</v>
      </c>
      <c r="D29" s="19">
        <f t="shared" si="4"/>
        <v>3.4274193548387094E-2</v>
      </c>
      <c r="E29" s="48">
        <v>0</v>
      </c>
      <c r="F29" s="48">
        <v>0</v>
      </c>
      <c r="G29" s="19">
        <v>0</v>
      </c>
      <c r="H29" s="17">
        <f t="shared" si="2"/>
        <v>17</v>
      </c>
      <c r="I29" s="22">
        <f t="shared" si="3"/>
        <v>25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59</v>
      </c>
      <c r="C31" s="48">
        <v>87</v>
      </c>
      <c r="D31" s="19">
        <f t="shared" si="4"/>
        <v>0.11895161290322581</v>
      </c>
      <c r="E31" s="48">
        <v>0</v>
      </c>
      <c r="F31" s="48">
        <v>0</v>
      </c>
      <c r="G31" s="19">
        <v>0</v>
      </c>
      <c r="H31" s="17">
        <f t="shared" si="2"/>
        <v>59</v>
      </c>
      <c r="I31" s="22">
        <f t="shared" si="3"/>
        <v>87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496</v>
      </c>
      <c r="C35" s="18">
        <v>327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496</v>
      </c>
      <c r="I35" s="22">
        <f t="shared" ref="I35:I39" si="6">((SQRT((C35/1.645)^2+(F35/1.645)^2)))*1.645</f>
        <v>327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122</v>
      </c>
      <c r="C36" s="18">
        <v>85</v>
      </c>
      <c r="D36" s="19">
        <f t="shared" ref="D36:D39" si="7">B36/B$35</f>
        <v>0.24596774193548387</v>
      </c>
      <c r="E36" s="17">
        <v>0</v>
      </c>
      <c r="F36" s="18">
        <v>0</v>
      </c>
      <c r="G36" s="19">
        <v>0</v>
      </c>
      <c r="H36" s="17">
        <f t="shared" si="5"/>
        <v>122</v>
      </c>
      <c r="I36" s="22">
        <f t="shared" si="6"/>
        <v>85</v>
      </c>
    </row>
    <row r="37" spans="1:9" ht="28.8" x14ac:dyDescent="0.3">
      <c r="A37" s="20" t="str">
        <f>Total!A37</f>
        <v>Entered the United States (or Puerto Rico) 5 years ago or less</v>
      </c>
      <c r="B37" s="17">
        <v>374</v>
      </c>
      <c r="C37" s="18">
        <v>316</v>
      </c>
      <c r="D37" s="19">
        <f t="shared" si="7"/>
        <v>0.75403225806451613</v>
      </c>
      <c r="E37" s="17">
        <v>0</v>
      </c>
      <c r="F37" s="18">
        <v>0</v>
      </c>
      <c r="G37" s="19">
        <v>0</v>
      </c>
      <c r="H37" s="17">
        <f t="shared" si="5"/>
        <v>374</v>
      </c>
      <c r="I37" s="22">
        <f t="shared" si="6"/>
        <v>316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0</v>
      </c>
      <c r="C38" s="18">
        <v>0</v>
      </c>
      <c r="D38" s="19">
        <f t="shared" si="7"/>
        <v>0</v>
      </c>
      <c r="E38" s="17">
        <v>0</v>
      </c>
      <c r="F38" s="18">
        <v>0</v>
      </c>
      <c r="G38" s="19">
        <v>0</v>
      </c>
      <c r="H38" s="17">
        <f t="shared" si="5"/>
        <v>0</v>
      </c>
      <c r="I38" s="22">
        <f t="shared" si="6"/>
        <v>0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FA5B225-5E31-43B9-A24F-6693B12A9BF0}"/>
</file>

<file path=customXml/itemProps2.xml><?xml version="1.0" encoding="utf-8"?>
<ds:datastoreItem xmlns:ds="http://schemas.openxmlformats.org/officeDocument/2006/customXml" ds:itemID="{BC36B97F-FE44-4708-8DDF-3F3BC15C5853}"/>
</file>

<file path=customXml/itemProps3.xml><?xml version="1.0" encoding="utf-8"?>
<ds:datastoreItem xmlns:ds="http://schemas.openxmlformats.org/officeDocument/2006/customXml" ds:itemID="{24C90451-42C7-409B-B4E4-949C233F2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