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2" i="1" l="1"/>
  <c r="H30" i="1"/>
  <c r="H28" i="1"/>
  <c r="H26" i="1"/>
  <c r="H24" i="1"/>
  <c r="H22" i="1"/>
  <c r="I31" i="1"/>
  <c r="I29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I39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<sst xmlns="http://schemas.openxmlformats.org/spreadsheetml/2006/main" count="127" uniqueCount="49">
  <si>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</si>
  <si>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</si>
  <si>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</si>
  <si>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</si>
  <si>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</si>
  <si>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</si>
  <si>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</si>
  <si>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</si>
  <si>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</si>
  <si>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</si>
  <si>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</si>
  <si>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</si>
  <si>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</si>
  <si>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</si>
  <si>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</si>
  <si>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</si>
  <si>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</si>
  <si>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</si>
  <si>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</si>
  <si>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</si>
  <si>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</si>
  <si>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</si>
  <si>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</si>
  <si>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</si>
  <si>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</si>
  <si>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</si>
  <si>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</si>
  <si>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</si>
  <si>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</si>
  <si>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</si>
  <si>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</si>
  <si>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</si>
  <si>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</si>
  <si>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</si>
  <si>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</si>
  <si>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</si>
  <si>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</si>
  <si>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</si>
  <si>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</si>
  <si>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</si>
  <si>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</si>
  <si>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</si>
  <si>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</si>
  <si>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</si>
  <si>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Upper Eastern Shore Region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</si>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</sst>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3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10440</v>
      </c>
      <c r="C8" s="18">
        <f>((SQRT((Intra!C8/1.645)^2+(Inter!C8/1.645)^2+(Foreign!C8/1.645)^2))*1.645)</f>
        <v>1048.6763084956197</v>
      </c>
      <c r="D8" s="19">
        <f t="shared" ref="D8:D11" si="0">B8/B$8</f>
        <v>1</v>
      </c>
      <c r="E8" s="17">
        <f>Intra!E8+Inter!E8+Foreign!E8</f>
        <v>7616</v>
      </c>
      <c r="F8" s="18">
        <f>((SQRT((Intra!F8/1.645)^2+(Inter!F8/1.645)^2+(Foreign!F8/1.645)^2))*1.645)</f>
        <v>850.3605117830906</v>
      </c>
      <c r="G8" s="19">
        <f>E8/E$8</f>
        <v>1</v>
      </c>
      <c r="H8" s="38">
        <f>Intra!H8+Inter!H8+Foreign!H8</f>
        <v>2824</v>
      </c>
      <c r="I8" s="39">
        <f>((SQRT((Intra!I8/1.645)^2+(Inter!I8/1.645)^2+(Foreign!I8/1.645)^2))*1.645)</f>
        <v>1350.1240683729773</v>
      </c>
      <c r="K8" s="6"/>
    </row>
    <row r="9" spans="1:11" x14ac:dyDescent="0.3">
      <c r="A9" s="32" t="s">
        <v>18</v>
      </c>
      <c r="B9" s="17">
        <f>Intra!B9+Inter!B9+Foreign!B9</f>
        <v>9523</v>
      </c>
      <c r="C9" s="18">
        <f>((SQRT((Intra!C9/1.645)^2+(Inter!C9/1.645)^2+(Foreign!C9/1.645)^2))*1.645)</f>
        <v>1023.0156401541474</v>
      </c>
      <c r="D9" s="19">
        <f t="shared" si="0"/>
        <v>0.91216475095785443</v>
      </c>
      <c r="E9" s="17">
        <f>Intra!E9+Inter!E9+Foreign!E9</f>
        <v>7312</v>
      </c>
      <c r="F9" s="18">
        <f>((SQRT((Intra!F9/1.645)^2+(Inter!F9/1.645)^2+(Foreign!F9/1.645)^2))*1.645)</f>
        <v>842.21731162449998</v>
      </c>
      <c r="G9" s="19">
        <f>E9/E$8</f>
        <v>0.96008403361344541</v>
      </c>
      <c r="H9" s="38">
        <f>Intra!H9+Inter!H9+Foreign!H9</f>
        <v>2211</v>
      </c>
      <c r="I9" s="39">
        <f>((SQRT((Intra!I9/1.645)^2+(Inter!I9/1.645)^2+(Foreign!I9/1.645)^2))*1.645)</f>
        <v>1325.1003735566601</v>
      </c>
      <c r="K9" s="6"/>
    </row>
    <row r="10" spans="1:11" ht="28.8" x14ac:dyDescent="0.3">
      <c r="A10" s="32" t="s">
        <v>19</v>
      </c>
      <c r="B10" s="17">
        <f>Intra!B10+Inter!B10+Foreign!B10</f>
        <v>760</v>
      </c>
      <c r="C10" s="18">
        <f>((SQRT((Intra!C10/1.645)^2+(Inter!C10/1.645)^2+(Foreign!C10/1.645)^2))*1.645)</f>
        <v>216.64256276179898</v>
      </c>
      <c r="D10" s="19">
        <f t="shared" si="0"/>
        <v>7.2796934865900387E-2</v>
      </c>
      <c r="E10" s="17">
        <f>Intra!E10+Inter!E10+Foreign!E10</f>
        <v>261</v>
      </c>
      <c r="F10" s="18">
        <f>((SQRT((Intra!F10/1.645)^2+(Inter!F10/1.645)^2+(Foreign!F10/1.645)^2))*1.645)</f>
        <v>108.89444430272833</v>
      </c>
      <c r="G10" s="19">
        <f>E10/E$8</f>
        <v>3.426995798319328E-2</v>
      </c>
      <c r="H10" s="38">
        <f>Intra!H10+Inter!H10+Foreign!H10</f>
        <v>499</v>
      </c>
      <c r="I10" s="39">
        <f>((SQRT((Intra!I10/1.645)^2+(Inter!I10/1.645)^2+(Foreign!I10/1.645)^2))*1.645)</f>
        <v>242.47061677654881</v>
      </c>
      <c r="K10" s="6"/>
    </row>
    <row r="11" spans="1:11" ht="28.8" x14ac:dyDescent="0.3">
      <c r="A11" s="32" t="s">
        <v>20</v>
      </c>
      <c r="B11" s="17">
        <f>Intra!B11+Inter!B11+Foreign!B11</f>
        <v>157</v>
      </c>
      <c r="C11" s="18">
        <f>((SQRT((Intra!C11/1.645)^2+(Inter!C11/1.645)^2+(Foreign!C11/1.645)^2))*1.645)</f>
        <v>73.191529564560952</v>
      </c>
      <c r="D11" s="19">
        <f t="shared" si="0"/>
        <v>1.503831417624521E-2</v>
      </c>
      <c r="E11" s="17">
        <f>Intra!E11+Inter!E11+Foreign!E11</f>
        <v>43</v>
      </c>
      <c r="F11" s="18">
        <f>((SQRT((Intra!F11/1.645)^2+(Inter!F11/1.645)^2+(Foreign!F11/1.645)^2))*1.645)</f>
        <v>37.336309405188942</v>
      </c>
      <c r="G11" s="19">
        <f>E11/E$8</f>
        <v>5.6460084033613444E-3</v>
      </c>
      <c r="H11" s="38">
        <f>Intra!H11+Inter!H11+Foreign!H11</f>
        <v>114</v>
      </c>
      <c r="I11" s="39">
        <f>((SQRT((Intra!I11/1.645)^2+(Inter!I11/1.645)^2+(Foreign!I11/1.645)^2))*1.645)</f>
        <v>82.164469206585878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11180</v>
      </c>
      <c r="C14" s="18">
        <f>((SQRT((Intra!C14/1.645)^2+(Inter!C14/1.645)^2+(Foreign!C14/1.645)^2))*1.645)</f>
        <v>993.37304171192397</v>
      </c>
      <c r="D14" s="19">
        <f>B14/B$14</f>
        <v>1</v>
      </c>
      <c r="E14" s="17">
        <f>Intra!E14+Inter!E14+Foreign!E14</f>
        <v>8057</v>
      </c>
      <c r="F14" s="18">
        <f>((SQRT((Intra!F14/1.645)^2+(Inter!F14/1.645)^2+(Foreign!F14/1.645)^2))*1.645)</f>
        <v>844.38202254666703</v>
      </c>
      <c r="G14" s="19">
        <f>E14/E$14</f>
        <v>1</v>
      </c>
      <c r="H14" s="17">
        <f>Intra!H14+Inter!H14+Foreign!H14</f>
        <v>3123</v>
      </c>
      <c r="I14" s="22">
        <f>((SQRT((Intra!I14/1.645)^2+(Inter!I14/1.645)^2+(Foreign!I14/1.645)^2))*1.645)</f>
        <v>1303.7526605917244</v>
      </c>
    </row>
    <row r="15" spans="1:11" ht="28.8" x14ac:dyDescent="0.3">
      <c r="A15" s="20" t="s">
        <v>21</v>
      </c>
      <c r="B15" s="17">
        <f>Intra!B15+Inter!B15+Foreign!B15</f>
        <v>4479</v>
      </c>
      <c r="C15" s="18">
        <f>((SQRT((Intra!C15/1.645)^2+(Inter!C15/1.645)^2+(Foreign!C15/1.645)^2))*1.645)</f>
        <v>707</v>
      </c>
      <c r="D15" s="19">
        <f>B15/B$14</f>
        <v>0.40062611806797854</v>
      </c>
      <c r="E15" s="17">
        <f>Intra!E15+Inter!E15+Foreign!E15</f>
        <v>3828</v>
      </c>
      <c r="F15" s="18">
        <f>((SQRT((Intra!F15/1.645)^2+(Inter!F15/1.645)^2+(Foreign!F15/1.645)^2))*1.645)</f>
        <v>662</v>
      </c>
      <c r="G15" s="19">
        <f>E15/E$14</f>
        <v>0.4751148070001241</v>
      </c>
      <c r="H15" s="17">
        <f>Intra!H15+Inter!H15+Foreign!H15</f>
        <v>651</v>
      </c>
      <c r="I15" s="22">
        <f>((SQRT((Intra!I15/1.645)^2+(Inter!I15/1.645)^2+(Foreign!I15/1.645)^2))*1.645)</f>
        <v>968.5520120261998</v>
      </c>
    </row>
    <row r="16" spans="1:11" ht="28.8" x14ac:dyDescent="0.3">
      <c r="A16" s="20" t="s">
        <v>22</v>
      </c>
      <c r="B16" s="17">
        <f>Intra!B16+Inter!B16+Foreign!B16</f>
        <v>1013</v>
      </c>
      <c r="C16" s="18">
        <f>((SQRT((Intra!C16/1.645)^2+(Inter!C16/1.645)^2+(Foreign!C16/1.645)^2))*1.645)</f>
        <v>257.09336825363658</v>
      </c>
      <c r="D16" s="19">
        <f t="shared" ref="D16:D20" si="1">B16/B$14</f>
        <v>9.0608228980322003E-2</v>
      </c>
      <c r="E16" s="17">
        <f>Intra!E16+Inter!E16+Foreign!E16</f>
        <v>706</v>
      </c>
      <c r="F16" s="18">
        <f>((SQRT((Intra!F16/1.645)^2+(Inter!F16/1.645)^2+(Foreign!F16/1.645)^2))*1.645)</f>
        <v>228.00000000000003</v>
      </c>
      <c r="G16" s="19">
        <f t="shared" ref="G16:G20" si="2">E16/E$14</f>
        <v>8.7625667121757483E-2</v>
      </c>
      <c r="H16" s="17">
        <f>Intra!H16+Inter!H16+Foreign!H16</f>
        <v>307</v>
      </c>
      <c r="I16" s="22">
        <f>((SQRT((Intra!I16/1.645)^2+(Inter!I16/1.645)^2+(Foreign!I16/1.645)^2))*1.645)</f>
        <v>343.62916057866801</v>
      </c>
    </row>
    <row r="17" spans="1:9" ht="28.8" x14ac:dyDescent="0.3">
      <c r="A17" s="20" t="s">
        <v>23</v>
      </c>
      <c r="B17" s="17">
        <f>Intra!B17+Inter!B17+Foreign!B17</f>
        <v>1649</v>
      </c>
      <c r="C17" s="18">
        <f>((SQRT((Intra!C17/1.645)^2+(Inter!C17/1.645)^2+(Foreign!C17/1.645)^2))*1.645)</f>
        <v>373</v>
      </c>
      <c r="D17" s="19">
        <f t="shared" si="1"/>
        <v>0.14749552772808586</v>
      </c>
      <c r="E17" s="17">
        <f>Intra!E17+Inter!E17+Foreign!E17</f>
        <v>734</v>
      </c>
      <c r="F17" s="18">
        <f>((SQRT((Intra!F17/1.645)^2+(Inter!F17/1.645)^2+(Foreign!F17/1.645)^2))*1.645)</f>
        <v>198</v>
      </c>
      <c r="G17" s="19">
        <f t="shared" si="2"/>
        <v>9.1100906044433411E-2</v>
      </c>
      <c r="H17" s="17">
        <f>Intra!H17+Inter!H17+Foreign!H17</f>
        <v>915</v>
      </c>
      <c r="I17" s="22">
        <f>((SQRT((Intra!I17/1.645)^2+(Inter!I17/1.645)^2+(Foreign!I17/1.645)^2))*1.645)</f>
        <v>422.2949206419608</v>
      </c>
    </row>
    <row r="18" spans="1:9" ht="28.8" x14ac:dyDescent="0.3">
      <c r="A18" s="20" t="s">
        <v>24</v>
      </c>
      <c r="B18" s="17">
        <f>Intra!B18+Inter!B18+Foreign!B18</f>
        <v>3389</v>
      </c>
      <c r="C18" s="18">
        <f>((SQRT((Intra!C18/1.645)^2+(Inter!C18/1.645)^2+(Foreign!C18/1.645)^2))*1.645)</f>
        <v>499.74993746873042</v>
      </c>
      <c r="D18" s="19">
        <f t="shared" si="1"/>
        <v>0.30313059033989265</v>
      </c>
      <c r="E18" s="17">
        <f>Intra!E18+Inter!E18+Foreign!E18</f>
        <v>2572</v>
      </c>
      <c r="F18" s="18">
        <f>((SQRT((Intra!F18/1.645)^2+(Inter!F18/1.645)^2+(Foreign!F18/1.645)^2))*1.645)</f>
        <v>418.62871377868959</v>
      </c>
      <c r="G18" s="19">
        <f t="shared" si="2"/>
        <v>0.31922551818294653</v>
      </c>
      <c r="H18" s="17">
        <f>Intra!H18+Inter!H18+Foreign!H18</f>
        <v>817</v>
      </c>
      <c r="I18" s="22">
        <f>((SQRT((Intra!I18/1.645)^2+(Inter!I18/1.645)^2+(Foreign!I18/1.645)^2))*1.645)</f>
        <v>651.920240520265</v>
      </c>
    </row>
    <row r="19" spans="1:9" x14ac:dyDescent="0.3">
      <c r="A19" s="20" t="s">
        <v>25</v>
      </c>
      <c r="B19" s="17">
        <f>Intra!B19+Inter!B19+Foreign!B19</f>
        <v>7</v>
      </c>
      <c r="C19" s="18">
        <f>((SQRT((Intra!C19/1.645)^2+(Inter!C19/1.645)^2+(Foreign!C19/1.645)^2))*1.645)</f>
        <v>13</v>
      </c>
      <c r="D19" s="19">
        <f t="shared" si="1"/>
        <v>6.2611806797853312E-4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7</v>
      </c>
      <c r="I19" s="22">
        <f>((SQRT((Intra!I19/1.645)^2+(Inter!I19/1.645)^2+(Foreign!I19/1.645)^2))*1.645)</f>
        <v>13</v>
      </c>
    </row>
    <row r="20" spans="1:9" x14ac:dyDescent="0.3">
      <c r="A20" s="20" t="s">
        <v>26</v>
      </c>
      <c r="B20" s="17">
        <f>Intra!B20+Inter!B20+Foreign!B20</f>
        <v>64</v>
      </c>
      <c r="C20" s="18">
        <f>((SQRT((Intra!C20/1.645)^2+(Inter!C20/1.645)^2+(Foreign!C20/1.645)^2))*1.645)</f>
        <v>50.606323715519984</v>
      </c>
      <c r="D20" s="19">
        <f t="shared" si="1"/>
        <v>5.7245080500894453E-3</v>
      </c>
      <c r="E20" s="17">
        <f>Intra!E20+Inter!E20+Foreign!E20</f>
        <v>42</v>
      </c>
      <c r="F20" s="18">
        <f>((SQRT((Intra!F20/1.645)^2+(Inter!F20/1.645)^2+(Foreign!F20/1.645)^2))*1.645)</f>
        <v>45</v>
      </c>
      <c r="G20" s="19">
        <f t="shared" si="2"/>
        <v>5.2128583840139013E-3</v>
      </c>
      <c r="H20" s="17">
        <f>Intra!H20+Inter!H20+Foreign!H20</f>
        <v>22</v>
      </c>
      <c r="I20" s="22">
        <f>((SQRT((Intra!I20/1.645)^2+(Inter!I20/1.645)^2+(Foreign!I20/1.645)^2))*1.645)</f>
        <v>67.720011813348066</v>
      </c>
    </row>
    <row r="21" spans="1:9" s="5" customFormat="1" x14ac:dyDescent="0.3">
      <c r="A21" s="20" t="s">
        <v>27</v>
      </c>
      <c r="B21" s="17">
        <f>Intra!B21+Inter!B21+Foreign!B21</f>
        <v>160</v>
      </c>
      <c r="C21" s="18">
        <f>((SQRT((Intra!C21/1.645)^2+(Inter!C21/1.645)^2+(Foreign!C21/1.645)^2))*1.645)</f>
        <v>105.05712731652241</v>
      </c>
      <c r="D21" s="19">
        <f t="shared" ref="D21:D32" si="3">B21/B$14</f>
        <v>1.4311270125223614E-2</v>
      </c>
      <c r="E21" s="17">
        <f>Intra!E21+Inter!E21+Foreign!E21</f>
        <v>51</v>
      </c>
      <c r="F21" s="18">
        <f>((SQRT((Intra!F21/1.645)^2+(Inter!F21/1.645)^2+(Foreign!F21/1.645)^2))*1.645)</f>
        <v>42.720018726587661</v>
      </c>
      <c r="G21" s="19">
        <f t="shared" ref="G21:G32" si="4">E21/E$14</f>
        <v>6.3298994663025937E-3</v>
      </c>
      <c r="H21" s="17">
        <f>Intra!H21+Inter!H21+Foreign!H21</f>
        <v>109</v>
      </c>
      <c r="I21" s="22">
        <f>((SQRT((Intra!I21/1.645)^2+(Inter!I21/1.645)^2+(Foreign!I21/1.645)^2))*1.645)</f>
        <v>113.41075786714416</v>
      </c>
    </row>
    <row r="22" spans="1:9" s="5" customFormat="1" ht="28.8" x14ac:dyDescent="0.3">
      <c r="A22" s="20" t="s">
        <v>28</v>
      </c>
      <c r="B22" s="17">
        <f>Intra!B22+Inter!B22+Foreign!B22</f>
        <v>128</v>
      </c>
      <c r="C22" s="18">
        <f>((SQRT((Intra!C22/1.645)^2+(Inter!C22/1.645)^2+(Foreign!C22/1.645)^2))*1.645)</f>
        <v>79.624116949577527</v>
      </c>
      <c r="D22" s="19">
        <f t="shared" si="3"/>
        <v>1.1449016100178891E-2</v>
      </c>
      <c r="E22" s="17">
        <f>Intra!E22+Inter!E22+Foreign!E22</f>
        <v>6</v>
      </c>
      <c r="F22" s="18">
        <f>((SQRT((Intra!F22/1.645)^2+(Inter!F22/1.645)^2+(Foreign!F22/1.645)^2))*1.645)</f>
        <v>13</v>
      </c>
      <c r="G22" s="19">
        <f t="shared" si="4"/>
        <v>7.446940548591287E-4</v>
      </c>
      <c r="H22" s="17">
        <f>Intra!H22+Inter!H22+Foreign!H22</f>
        <v>122</v>
      </c>
      <c r="I22" s="22">
        <f>((SQRT((Intra!I22/1.645)^2+(Inter!I22/1.645)^2+(Foreign!I22/1.645)^2))*1.645)</f>
        <v>80.678373806119822</v>
      </c>
    </row>
    <row r="23" spans="1:9" s="5" customFormat="1" x14ac:dyDescent="0.3">
      <c r="A23" s="20" t="s">
        <v>29</v>
      </c>
      <c r="B23" s="17">
        <f>Intra!B23+Inter!B23+Foreign!B23</f>
        <v>49</v>
      </c>
      <c r="C23" s="18">
        <f>((SQRT((Intra!C23/1.645)^2+(Inter!C23/1.645)^2+(Foreign!C23/1.645)^2))*1.645)</f>
        <v>43.657759905886152</v>
      </c>
      <c r="D23" s="19">
        <f t="shared" si="3"/>
        <v>4.3828264758497314E-3</v>
      </c>
      <c r="E23" s="17">
        <f>Intra!E23+Inter!E23+Foreign!E23</f>
        <v>1</v>
      </c>
      <c r="F23" s="18">
        <f>((SQRT((Intra!F23/1.645)^2+(Inter!F23/1.645)^2+(Foreign!F23/1.645)^2))*1.645)</f>
        <v>2</v>
      </c>
      <c r="G23" s="19">
        <f t="shared" si="4"/>
        <v>1.2411567580985477E-4</v>
      </c>
      <c r="H23" s="17">
        <f>Intra!H23+Inter!H23+Foreign!H23</f>
        <v>48</v>
      </c>
      <c r="I23" s="22">
        <f>((SQRT((Intra!I23/1.645)^2+(Inter!I23/1.645)^2+(Foreign!I23/1.645)^2))*1.645)</f>
        <v>43.703546766824317</v>
      </c>
    </row>
    <row r="24" spans="1:9" s="5" customFormat="1" x14ac:dyDescent="0.3">
      <c r="A24" s="20" t="s">
        <v>30</v>
      </c>
      <c r="B24" s="17">
        <f>Intra!B24+Inter!B24+Foreign!B24</f>
        <v>30</v>
      </c>
      <c r="C24" s="18">
        <f>((SQRT((Intra!C24/1.645)^2+(Inter!C24/1.645)^2+(Foreign!C24/1.645)^2))*1.645)</f>
        <v>28.231188426986211</v>
      </c>
      <c r="D24" s="19">
        <f t="shared" si="3"/>
        <v>2.6833631484794273E-3</v>
      </c>
      <c r="E24" s="17">
        <f>Intra!E24+Inter!E24+Foreign!E24</f>
        <v>0</v>
      </c>
      <c r="F24" s="18">
        <f>((SQRT((Intra!F24/1.645)^2+(Inter!F24/1.645)^2+(Foreign!F24/1.645)^2))*1.645)</f>
        <v>0</v>
      </c>
      <c r="G24" s="19">
        <f t="shared" si="4"/>
        <v>0</v>
      </c>
      <c r="H24" s="17">
        <f>Intra!H24+Inter!H24+Foreign!H24</f>
        <v>30</v>
      </c>
      <c r="I24" s="22">
        <f>((SQRT((Intra!I24/1.645)^2+(Inter!I24/1.645)^2+(Foreign!I24/1.645)^2))*1.645)</f>
        <v>28.231188426986211</v>
      </c>
    </row>
    <row r="25" spans="1:9" s="5" customFormat="1" x14ac:dyDescent="0.3">
      <c r="A25" s="20" t="s">
        <v>31</v>
      </c>
      <c r="B25" s="17">
        <f>Intra!B25+Inter!B25+Foreign!B25</f>
        <v>49</v>
      </c>
      <c r="C25" s="18">
        <f>((SQRT((Intra!C25/1.645)^2+(Inter!C25/1.645)^2+(Foreign!C25/1.645)^2))*1.645)</f>
        <v>46.486557196677836</v>
      </c>
      <c r="D25" s="19">
        <f t="shared" si="3"/>
        <v>4.3828264758497314E-3</v>
      </c>
      <c r="E25" s="17">
        <f>Intra!E25+Inter!E25+Foreign!E25</f>
        <v>41</v>
      </c>
      <c r="F25" s="18">
        <f>((SQRT((Intra!F25/1.645)^2+(Inter!F25/1.645)^2+(Foreign!F25/1.645)^2))*1.645)</f>
        <v>46</v>
      </c>
      <c r="G25" s="19">
        <f t="shared" si="4"/>
        <v>5.088742708204046E-3</v>
      </c>
      <c r="H25" s="17">
        <f>Intra!H25+Inter!H25+Foreign!H25</f>
        <v>8</v>
      </c>
      <c r="I25" s="22">
        <f>((SQRT((Intra!I25/1.645)^2+(Inter!I25/1.645)^2+(Foreign!I25/1.645)^2))*1.645)</f>
        <v>65.398776746969816</v>
      </c>
    </row>
    <row r="26" spans="1:9" s="5" customFormat="1" x14ac:dyDescent="0.3">
      <c r="A26" s="20" t="s">
        <v>32</v>
      </c>
      <c r="B26" s="17">
        <f>Intra!B26+Inter!B26+Foreign!B26</f>
        <v>0</v>
      </c>
      <c r="C26" s="18">
        <f>((SQRT((Intra!C26/1.645)^2+(Inter!C26/1.645)^2+(Foreign!C26/1.645)^2))*1.645)</f>
        <v>0</v>
      </c>
      <c r="D26" s="19">
        <f t="shared" si="3"/>
        <v>0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0</v>
      </c>
      <c r="I26" s="22">
        <f>((SQRT((Intra!I26/1.645)^2+(Inter!I26/1.645)^2+(Foreign!I26/1.645)^2))*1.645)</f>
        <v>0</v>
      </c>
    </row>
    <row r="27" spans="1:9" s="5" customFormat="1" x14ac:dyDescent="0.3">
      <c r="A27" s="20" t="s">
        <v>33</v>
      </c>
      <c r="B27" s="17">
        <f>Intra!B27+Inter!B27+Foreign!B27</f>
        <v>8</v>
      </c>
      <c r="C27" s="18">
        <f>((SQRT((Intra!C27/1.645)^2+(Inter!C27/1.645)^2+(Foreign!C27/1.645)^2))*1.645)</f>
        <v>13.928388277184119</v>
      </c>
      <c r="D27" s="19">
        <f t="shared" si="3"/>
        <v>7.1556350626118066E-4</v>
      </c>
      <c r="E27" s="17">
        <f>Intra!E27+Inter!E27+Foreign!E27</f>
        <v>12</v>
      </c>
      <c r="F27" s="18">
        <f>((SQRT((Intra!F27/1.645)^2+(Inter!F27/1.645)^2+(Foreign!F27/1.645)^2))*1.645)</f>
        <v>19</v>
      </c>
      <c r="G27" s="19">
        <f t="shared" si="4"/>
        <v>1.4893881097182574E-3</v>
      </c>
      <c r="H27" s="17">
        <f>Intra!H27+Inter!H27+Foreign!H27</f>
        <v>-4</v>
      </c>
      <c r="I27" s="22">
        <f>((SQRT((Intra!I27/1.645)^2+(Inter!I27/1.645)^2+(Foreign!I27/1.645)^2))*1.645)</f>
        <v>23.558437978779491</v>
      </c>
    </row>
    <row r="28" spans="1:9" s="5" customFormat="1" x14ac:dyDescent="0.3">
      <c r="A28" s="20" t="s">
        <v>34</v>
      </c>
      <c r="B28" s="17">
        <f>Intra!B28+Inter!B28+Foreign!B28</f>
        <v>58</v>
      </c>
      <c r="C28" s="18">
        <f>((SQRT((Intra!C28/1.645)^2+(Inter!C28/1.645)^2+(Foreign!C28/1.645)^2))*1.645)</f>
        <v>50.209560842532774</v>
      </c>
      <c r="D28" s="19">
        <f t="shared" si="3"/>
        <v>5.1878354203935603E-3</v>
      </c>
      <c r="E28" s="17">
        <f>Intra!E28+Inter!E28+Foreign!E28</f>
        <v>13</v>
      </c>
      <c r="F28" s="18">
        <f>((SQRT((Intra!F28/1.645)^2+(Inter!F28/1.645)^2+(Foreign!F28/1.645)^2))*1.645)</f>
        <v>21</v>
      </c>
      <c r="G28" s="19">
        <f t="shared" si="4"/>
        <v>1.6135037855281122E-3</v>
      </c>
      <c r="H28" s="17">
        <f>Intra!H28+Inter!H28+Foreign!H28</f>
        <v>45</v>
      </c>
      <c r="I28" s="22">
        <f>((SQRT((Intra!I28/1.645)^2+(Inter!I28/1.645)^2+(Foreign!I28/1.645)^2))*1.645)</f>
        <v>54.424259296751117</v>
      </c>
    </row>
    <row r="29" spans="1:9" s="5" customFormat="1" x14ac:dyDescent="0.3">
      <c r="A29" s="20" t="s">
        <v>35</v>
      </c>
      <c r="B29" s="17">
        <f>Intra!B29+Inter!B29+Foreign!B29</f>
        <v>56</v>
      </c>
      <c r="C29" s="18">
        <f>((SQRT((Intra!C29/1.645)^2+(Inter!C29/1.645)^2+(Foreign!C29/1.645)^2))*1.645)</f>
        <v>56</v>
      </c>
      <c r="D29" s="19">
        <f t="shared" si="3"/>
        <v>5.008944543828265E-3</v>
      </c>
      <c r="E29" s="17">
        <f>Intra!E29+Inter!E29+Foreign!E29</f>
        <v>18</v>
      </c>
      <c r="F29" s="18">
        <f>((SQRT((Intra!F29/1.645)^2+(Inter!F29/1.645)^2+(Foreign!F29/1.645)^2))*1.645)</f>
        <v>26</v>
      </c>
      <c r="G29" s="19">
        <f t="shared" si="4"/>
        <v>2.2340821645773861E-3</v>
      </c>
      <c r="H29" s="17">
        <f>Intra!H29+Inter!H29+Foreign!H29</f>
        <v>38</v>
      </c>
      <c r="I29" s="22">
        <f>((SQRT((Intra!I29/1.645)^2+(Inter!I29/1.645)^2+(Foreign!I29/1.645)^2))*1.645)</f>
        <v>61.741396161732524</v>
      </c>
    </row>
    <row r="30" spans="1:9" x14ac:dyDescent="0.3">
      <c r="A30" s="34" t="s">
        <v>36</v>
      </c>
      <c r="B30" s="17">
        <f>Intra!B30+Inter!B30+Foreign!B30</f>
        <v>9</v>
      </c>
      <c r="C30" s="18">
        <f>((SQRT((Intra!C30/1.645)^2+(Inter!C30/1.645)^2+(Foreign!C30/1.645)^2))*1.645)</f>
        <v>20.6155281280883</v>
      </c>
      <c r="D30" s="19">
        <f t="shared" si="3"/>
        <v>8.0500894454382831E-4</v>
      </c>
      <c r="E30" s="17">
        <f>Intra!E30+Inter!E30+Foreign!E30</f>
        <v>8</v>
      </c>
      <c r="F30" s="18">
        <f>((SQRT((Intra!F30/1.645)^2+(Inter!F30/1.645)^2+(Foreign!F30/1.645)^2))*1.645)</f>
        <v>14</v>
      </c>
      <c r="G30" s="19">
        <f t="shared" si="4"/>
        <v>9.9292540647883819E-4</v>
      </c>
      <c r="H30" s="17">
        <f>Intra!H30+Inter!H30+Foreign!H30</f>
        <v>1</v>
      </c>
      <c r="I30" s="22">
        <f>((SQRT((Intra!I30/1.645)^2+(Inter!I30/1.645)^2+(Foreign!I30/1.645)^2))*1.645)</f>
        <v>24.919871588754223</v>
      </c>
    </row>
    <row r="31" spans="1:9" s="5" customFormat="1" x14ac:dyDescent="0.3">
      <c r="A31" s="35" t="s">
        <v>38</v>
      </c>
      <c r="B31" s="17">
        <f>Intra!B31+Inter!B31+Foreign!B31</f>
        <v>32</v>
      </c>
      <c r="C31" s="18">
        <f>((SQRT((Intra!C31/1.645)^2+(Inter!C31/1.645)^2+(Foreign!C31/1.645)^2))*1.645)</f>
        <v>54</v>
      </c>
      <c r="D31" s="19">
        <f t="shared" si="3"/>
        <v>2.8622540250447226E-3</v>
      </c>
      <c r="E31" s="17">
        <f>Intra!E31+Inter!E31+Foreign!E31</f>
        <v>25</v>
      </c>
      <c r="F31" s="18">
        <f>((SQRT((Intra!F31/1.645)^2+(Inter!F31/1.645)^2+(Foreign!F31/1.645)^2))*1.645)</f>
        <v>39</v>
      </c>
      <c r="G31" s="19">
        <f t="shared" si="4"/>
        <v>3.1028918952463696E-3</v>
      </c>
      <c r="H31" s="17">
        <f>Intra!H31+Inter!H31+Foreign!H31</f>
        <v>7</v>
      </c>
      <c r="I31" s="22">
        <f>((SQRT((Intra!I31/1.645)^2+(Inter!I31/1.645)^2+(Foreign!I31/1.645)^2))*1.645)</f>
        <v>66.610809933523541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11180</v>
      </c>
      <c r="C35" s="18">
        <f>((SQRT((Intra!C35/1.645)^2+(Inter!C35/1.645)^2+(Foreign!C35/1.645)^2))*1.645)</f>
        <v>1115.0843017458367</v>
      </c>
      <c r="D35" s="19">
        <f>B35/B$35</f>
        <v>1</v>
      </c>
      <c r="E35" s="17">
        <f>Intra!E35+Inter!E35+Foreign!E35</f>
        <v>8057</v>
      </c>
      <c r="F35" s="18">
        <f>((SQRT((Intra!F35/1.645)^2+(Inter!F35/1.645)^2+(Foreign!F35/1.645)^2))*1.645)</f>
        <v>902.58351414148933</v>
      </c>
      <c r="G35" s="19">
        <f>E35/E$35</f>
        <v>1</v>
      </c>
      <c r="H35" s="17">
        <f>Intra!H35+Inter!H35+Foreign!H35</f>
        <v>3123</v>
      </c>
      <c r="I35" s="22">
        <f>((SQRT((Intra!I35/1.645)^2+(Inter!I35/1.645)^2+(Foreign!I35/1.645)^2))*1.645)</f>
        <v>1434.5975045287091</v>
      </c>
    </row>
    <row r="36" spans="1:9" ht="28.8" x14ac:dyDescent="0.3">
      <c r="A36" s="20" t="s">
        <v>39</v>
      </c>
      <c r="B36" s="17">
        <f>Intra!B36+Inter!B36+Foreign!B36</f>
        <v>10491</v>
      </c>
      <c r="C36" s="18">
        <f>((SQRT((Intra!C36/1.645)^2+(Inter!C36/1.645)^2+(Foreign!C36/1.645)^2))*1.645)</f>
        <v>1099.0441301421886</v>
      </c>
      <c r="D36" s="19">
        <f t="shared" ref="D36:D39" si="5">B36/B$35</f>
        <v>0.93837209302325586</v>
      </c>
      <c r="E36" s="17">
        <f>Intra!E36+Inter!E36+Foreign!E36</f>
        <v>7837</v>
      </c>
      <c r="F36" s="18">
        <f>((SQRT((Intra!F36/1.645)^2+(Inter!F36/1.645)^2+(Foreign!F36/1.645)^2))*1.645)</f>
        <v>897.62185802263082</v>
      </c>
      <c r="G36" s="19">
        <f t="shared" ref="G36:G39" si="6">E36/E$35</f>
        <v>0.97269455132183191</v>
      </c>
      <c r="H36" s="17">
        <f>Intra!H36+Inter!H36+Foreign!H36</f>
        <v>2654</v>
      </c>
      <c r="I36" s="22">
        <f>((SQRT((Intra!I36/1.645)^2+(Inter!I36/1.645)^2+(Foreign!I36/1.645)^2))*1.645)</f>
        <v>1419.0218462025171</v>
      </c>
    </row>
    <row r="37" spans="1:9" ht="28.8" x14ac:dyDescent="0.3">
      <c r="A37" s="20" t="s">
        <v>40</v>
      </c>
      <c r="B37" s="17">
        <f>Intra!B37+Inter!B37+Foreign!B37</f>
        <v>200</v>
      </c>
      <c r="C37" s="18">
        <f>((SQRT((Intra!C37/1.645)^2+(Inter!C37/1.645)^2+(Foreign!C37/1.645)^2))*1.645)</f>
        <v>95.021050299394176</v>
      </c>
      <c r="D37" s="19">
        <f t="shared" si="5"/>
        <v>1.7889087656529516E-2</v>
      </c>
      <c r="E37" s="17">
        <f>Intra!E37+Inter!E37+Foreign!E37</f>
        <v>9</v>
      </c>
      <c r="F37" s="18">
        <f>((SQRT((Intra!F37/1.645)^2+(Inter!F37/1.645)^2+(Foreign!F37/1.645)^2))*1.645)</f>
        <v>14.7648230602334</v>
      </c>
      <c r="G37" s="19">
        <f t="shared" si="6"/>
        <v>1.117041082288693E-3</v>
      </c>
      <c r="H37" s="17">
        <f>Intra!H37+Inter!H37+Foreign!H37</f>
        <v>191</v>
      </c>
      <c r="I37" s="22">
        <f>((SQRT((Intra!I37/1.645)^2+(Inter!I37/1.645)^2+(Foreign!I37/1.645)^2))*1.645)</f>
        <v>96.16132278624292</v>
      </c>
    </row>
    <row r="38" spans="1:9" ht="28.8" x14ac:dyDescent="0.3">
      <c r="A38" s="20" t="s">
        <v>41</v>
      </c>
      <c r="B38" s="17">
        <f>Intra!B38+Inter!B38+Foreign!B38</f>
        <v>168</v>
      </c>
      <c r="C38" s="18">
        <f>((SQRT((Intra!C38/1.645)^2+(Inter!C38/1.645)^2+(Foreign!C38/1.645)^2))*1.645)</f>
        <v>113.14592347937243</v>
      </c>
      <c r="D38" s="19">
        <f t="shared" si="5"/>
        <v>1.5026833631484795E-2</v>
      </c>
      <c r="E38" s="17">
        <f>Intra!E38+Inter!E38+Foreign!E38</f>
        <v>64</v>
      </c>
      <c r="F38" s="18">
        <f>((SQRT((Intra!F38/1.645)^2+(Inter!F38/1.645)^2+(Foreign!F38/1.645)^2))*1.645)</f>
        <v>55.036351623268047</v>
      </c>
      <c r="G38" s="19">
        <f t="shared" si="6"/>
        <v>7.9434032518307055E-3</v>
      </c>
      <c r="H38" s="17">
        <f>Intra!H38+Inter!H38+Foreign!H38</f>
        <v>104</v>
      </c>
      <c r="I38" s="22">
        <f>((SQRT((Intra!I38/1.645)^2+(Inter!I38/1.645)^2+(Foreign!I38/1.645)^2))*1.645)</f>
        <v>125.82130185306461</v>
      </c>
    </row>
    <row r="39" spans="1:9" ht="28.8" x14ac:dyDescent="0.3">
      <c r="A39" s="24" t="s">
        <v>42</v>
      </c>
      <c r="B39" s="25">
        <f>Intra!B39+Inter!B39+Foreign!B39</f>
        <v>321</v>
      </c>
      <c r="C39" s="26">
        <f>((SQRT((Intra!C39/1.645)^2+(Inter!C39/1.645)^2+(Foreign!C39/1.645)^2))*1.645)</f>
        <v>116.57186624567697</v>
      </c>
      <c r="D39" s="27">
        <f t="shared" si="5"/>
        <v>2.8711985688729874E-2</v>
      </c>
      <c r="E39" s="25">
        <f>Intra!E39+Inter!E39+Foreign!E39</f>
        <v>147</v>
      </c>
      <c r="F39" s="26">
        <f>((SQRT((Intra!F39/1.645)^2+(Inter!F39/1.645)^2+(Foreign!F39/1.645)^2))*1.645)</f>
        <v>78.185676437567523</v>
      </c>
      <c r="G39" s="27">
        <f t="shared" si="6"/>
        <v>1.8245004344048653E-2</v>
      </c>
      <c r="H39" s="25">
        <f>Intra!H39+Inter!H39+Foreign!H39</f>
        <v>174</v>
      </c>
      <c r="I39" s="28">
        <f>((SQRT((Intra!I39/1.645)^2+(Inter!I39/1.645)^2+(Foreign!I39/1.645)^2))*1.645)</f>
        <v>140.3638130003599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Upper Eastern Shore Region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6022</v>
      </c>
      <c r="C8" s="45">
        <v>793</v>
      </c>
      <c r="D8" s="19">
        <f>B8/B$8</f>
        <v>1</v>
      </c>
      <c r="E8" s="15">
        <v>5448</v>
      </c>
      <c r="F8" s="45">
        <v>752</v>
      </c>
      <c r="G8" s="19">
        <f t="shared" ref="G8:G10" si="0">E8/E$8</f>
        <v>1</v>
      </c>
      <c r="H8" s="38">
        <f t="shared" ref="H8:H11" si="1">B8-E8</f>
        <v>574</v>
      </c>
      <c r="I8" s="39">
        <f>((SQRT((C8/1.645)^2+(F8/1.645)^2)))*1.645</f>
        <v>1092.8645844751306</v>
      </c>
    </row>
    <row r="9" spans="1:9" x14ac:dyDescent="0.3">
      <c r="A9" s="32" t="str">
        <f>Total!A9</f>
        <v>Speak only English</v>
      </c>
      <c r="B9" s="15">
        <v>5660</v>
      </c>
      <c r="C9" s="45">
        <v>782</v>
      </c>
      <c r="D9" s="19">
        <f>B9/B$8</f>
        <v>0.939887080704085</v>
      </c>
      <c r="E9" s="15">
        <v>5264</v>
      </c>
      <c r="F9" s="45">
        <v>747</v>
      </c>
      <c r="G9" s="19">
        <f t="shared" si="0"/>
        <v>0.96622613803230539</v>
      </c>
      <c r="H9" s="38">
        <f t="shared" si="1"/>
        <v>396</v>
      </c>
      <c r="I9" s="39">
        <f t="shared" ref="I9:I11" si="2">((SQRT((C9/1.645)^2+(F9/1.645)^2)))*1.645</f>
        <v>1081.449490267576</v>
      </c>
    </row>
    <row r="10" spans="1:9" ht="28.8" x14ac:dyDescent="0.3">
      <c r="A10" s="32" t="str">
        <f>Total!A10</f>
        <v>Speak a language other than English, speak English "very well"</v>
      </c>
      <c r="B10" s="15">
        <v>296</v>
      </c>
      <c r="C10" s="45">
        <v>117</v>
      </c>
      <c r="D10" s="19">
        <f>B10/B$8</f>
        <v>4.9153105280637661E-2</v>
      </c>
      <c r="E10" s="15">
        <v>147</v>
      </c>
      <c r="F10" s="45">
        <v>77</v>
      </c>
      <c r="G10" s="19">
        <f t="shared" si="0"/>
        <v>2.6982378854625552E-2</v>
      </c>
      <c r="H10" s="38">
        <f t="shared" si="1"/>
        <v>149</v>
      </c>
      <c r="I10" s="39">
        <f t="shared" si="2"/>
        <v>140.06427096158393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66</v>
      </c>
      <c r="C11" s="45">
        <v>54</v>
      </c>
      <c r="D11" s="19">
        <f>B11/B$8</f>
        <v>1.0959814015277316E-2</v>
      </c>
      <c r="E11" s="15">
        <v>37</v>
      </c>
      <c r="F11" s="45">
        <v>35</v>
      </c>
      <c r="G11" s="19">
        <f>E11/E$8</f>
        <v>6.791483113069016E-3</v>
      </c>
      <c r="H11" s="38">
        <f t="shared" si="1"/>
        <v>29</v>
      </c>
      <c r="I11" s="39">
        <f t="shared" si="2"/>
        <v>64.350602172784676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6519</v>
      </c>
      <c r="C14" s="47">
        <v>779</v>
      </c>
      <c r="D14" s="19">
        <f>B14/B$14</f>
        <v>1</v>
      </c>
      <c r="E14" s="48">
        <v>5777</v>
      </c>
      <c r="F14" s="48">
        <v>759</v>
      </c>
      <c r="G14" s="19">
        <f>E14/E$14</f>
        <v>1</v>
      </c>
      <c r="H14" s="17">
        <f t="shared" ref="H14:H20" si="3">B14-E14</f>
        <v>742</v>
      </c>
      <c r="I14" s="22">
        <f t="shared" ref="I14:I20" si="4">((SQRT((C14/1.645)^2+(F14/1.645)^2)))*1.645</f>
        <v>1087.6221770449515</v>
      </c>
    </row>
    <row r="15" spans="1:9" ht="28.8" x14ac:dyDescent="0.3">
      <c r="A15" s="32" t="str">
        <f>Total!A15</f>
        <v>Same state as current residence and residence 1 year ago</v>
      </c>
      <c r="B15" s="46">
        <v>4479</v>
      </c>
      <c r="C15" s="47">
        <v>707</v>
      </c>
      <c r="D15" s="19">
        <f>B15/B$14</f>
        <v>0.68706856879889555</v>
      </c>
      <c r="E15" s="48">
        <v>3828</v>
      </c>
      <c r="F15" s="48">
        <v>662</v>
      </c>
      <c r="G15" s="19">
        <f>E15/E$14</f>
        <v>0.66262766141595986</v>
      </c>
      <c r="H15" s="17">
        <f t="shared" si="3"/>
        <v>651</v>
      </c>
      <c r="I15" s="22">
        <f t="shared" si="4"/>
        <v>968.5520120261998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1747</v>
      </c>
      <c r="C18" s="47">
        <v>305</v>
      </c>
      <c r="D18" s="19">
        <f t="shared" si="5"/>
        <v>0.2679858874060439</v>
      </c>
      <c r="E18" s="48">
        <v>1828</v>
      </c>
      <c r="F18" s="48">
        <v>365</v>
      </c>
      <c r="G18" s="19">
        <f t="shared" si="6"/>
        <v>0.31642721135537477</v>
      </c>
      <c r="H18" s="17">
        <f t="shared" si="3"/>
        <v>-81</v>
      </c>
      <c r="I18" s="22">
        <f t="shared" si="4"/>
        <v>475.65743976101123</v>
      </c>
    </row>
    <row r="19" spans="1:9" x14ac:dyDescent="0.3">
      <c r="A19" s="32" t="str">
        <f>Total!A19</f>
        <v>Born in U.S. Island Area</v>
      </c>
      <c r="B19" s="46">
        <v>7</v>
      </c>
      <c r="C19" s="47">
        <v>13</v>
      </c>
      <c r="D19" s="19">
        <f t="shared" si="5"/>
        <v>1.0737843227488879E-3</v>
      </c>
      <c r="E19" s="48">
        <v>0</v>
      </c>
      <c r="F19" s="48">
        <v>0</v>
      </c>
      <c r="G19" s="19">
        <f t="shared" si="6"/>
        <v>0</v>
      </c>
      <c r="H19" s="17">
        <f t="shared" si="3"/>
        <v>7</v>
      </c>
      <c r="I19" s="22">
        <f t="shared" si="4"/>
        <v>13</v>
      </c>
    </row>
    <row r="20" spans="1:9" x14ac:dyDescent="0.3">
      <c r="A20" s="32" t="str">
        <f>Total!A20</f>
        <v>Born in Germany</v>
      </c>
      <c r="B20" s="46">
        <v>20</v>
      </c>
      <c r="C20" s="47">
        <v>20</v>
      </c>
      <c r="D20" s="19">
        <f t="shared" si="5"/>
        <v>3.0679552078539652E-3</v>
      </c>
      <c r="E20" s="48">
        <v>42</v>
      </c>
      <c r="F20" s="48">
        <v>45</v>
      </c>
      <c r="G20" s="19">
        <f t="shared" si="6"/>
        <v>7.2702094512722866E-3</v>
      </c>
      <c r="H20" s="17">
        <f t="shared" si="3"/>
        <v>-22</v>
      </c>
      <c r="I20" s="22">
        <f t="shared" si="4"/>
        <v>49.244289008980523</v>
      </c>
    </row>
    <row r="21" spans="1:9" s="5" customFormat="1" x14ac:dyDescent="0.3">
      <c r="A21" s="32" t="str">
        <f>Total!A21</f>
        <v>Born in remainder of Europe</v>
      </c>
      <c r="B21" s="46">
        <v>57</v>
      </c>
      <c r="C21" s="47">
        <v>59</v>
      </c>
      <c r="D21" s="19">
        <f t="shared" si="5"/>
        <v>8.7436723423838011E-3</v>
      </c>
      <c r="E21" s="48">
        <v>7</v>
      </c>
      <c r="F21" s="48">
        <v>12</v>
      </c>
      <c r="G21" s="19">
        <f t="shared" si="6"/>
        <v>1.2117015752120478E-3</v>
      </c>
      <c r="H21" s="17">
        <f t="shared" ref="H21:H32" si="7">B21-E21</f>
        <v>50</v>
      </c>
      <c r="I21" s="22">
        <f t="shared" ref="I21:I32" si="8">((SQRT((C21/1.645)^2+(F21/1.645)^2)))*1.645</f>
        <v>60.207972893961475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0</v>
      </c>
      <c r="C22" s="47">
        <v>0</v>
      </c>
      <c r="D22" s="19">
        <f t="shared" si="5"/>
        <v>0</v>
      </c>
      <c r="E22" s="48">
        <v>0</v>
      </c>
      <c r="F22" s="48">
        <v>0</v>
      </c>
      <c r="G22" s="19">
        <f t="shared" si="6"/>
        <v>0</v>
      </c>
      <c r="H22" s="17">
        <f t="shared" si="7"/>
        <v>0</v>
      </c>
      <c r="I22" s="22">
        <f t="shared" si="8"/>
        <v>0</v>
      </c>
    </row>
    <row r="23" spans="1:9" s="5" customFormat="1" x14ac:dyDescent="0.3">
      <c r="A23" s="32" t="str">
        <f>Total!A23</f>
        <v>Born in India</v>
      </c>
      <c r="B23" s="46">
        <v>39</v>
      </c>
      <c r="C23" s="47">
        <v>41</v>
      </c>
      <c r="D23" s="19">
        <f t="shared" si="5"/>
        <v>5.9825126553152324E-3</v>
      </c>
      <c r="E23" s="48">
        <v>1</v>
      </c>
      <c r="F23" s="48">
        <v>2</v>
      </c>
      <c r="G23" s="19">
        <f t="shared" si="6"/>
        <v>1.7310022503029253E-4</v>
      </c>
      <c r="H23" s="17">
        <f t="shared" si="7"/>
        <v>38</v>
      </c>
      <c r="I23" s="22">
        <f t="shared" si="8"/>
        <v>41.048751503547585</v>
      </c>
    </row>
    <row r="24" spans="1:9" s="5" customFormat="1" x14ac:dyDescent="0.3">
      <c r="A24" s="32" t="str">
        <f>Total!A24</f>
        <v>Born in the Philippines</v>
      </c>
      <c r="B24" s="46">
        <v>22</v>
      </c>
      <c r="C24" s="47">
        <v>26</v>
      </c>
      <c r="D24" s="19">
        <f t="shared" si="5"/>
        <v>3.3747507286393617E-3</v>
      </c>
      <c r="E24" s="48">
        <v>0</v>
      </c>
      <c r="F24" s="48">
        <v>0</v>
      </c>
      <c r="G24" s="19">
        <f t="shared" si="6"/>
        <v>0</v>
      </c>
      <c r="H24" s="17">
        <f t="shared" si="7"/>
        <v>22</v>
      </c>
      <c r="I24" s="22">
        <f t="shared" si="8"/>
        <v>26</v>
      </c>
    </row>
    <row r="25" spans="1:9" s="5" customFormat="1" x14ac:dyDescent="0.3">
      <c r="A25" s="32" t="str">
        <f>Total!A25</f>
        <v>Born in remainder of Asia</v>
      </c>
      <c r="B25" s="46">
        <v>39</v>
      </c>
      <c r="C25" s="47">
        <v>44</v>
      </c>
      <c r="D25" s="19">
        <f t="shared" si="5"/>
        <v>5.9825126553152324E-3</v>
      </c>
      <c r="E25" s="48">
        <v>41</v>
      </c>
      <c r="F25" s="48">
        <v>46</v>
      </c>
      <c r="G25" s="19">
        <f t="shared" si="6"/>
        <v>7.0971092262419938E-3</v>
      </c>
      <c r="H25" s="17">
        <f t="shared" si="7"/>
        <v>-2</v>
      </c>
      <c r="I25" s="22">
        <f t="shared" si="8"/>
        <v>63.655321851358195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0</v>
      </c>
      <c r="C27" s="47">
        <v>0</v>
      </c>
      <c r="D27" s="19">
        <f t="shared" si="5"/>
        <v>0</v>
      </c>
      <c r="E27" s="48">
        <v>12</v>
      </c>
      <c r="F27" s="48">
        <v>19</v>
      </c>
      <c r="G27" s="19">
        <f t="shared" si="6"/>
        <v>2.0772027003635105E-3</v>
      </c>
      <c r="H27" s="17">
        <f t="shared" si="7"/>
        <v>-12</v>
      </c>
      <c r="I27" s="22">
        <f t="shared" si="8"/>
        <v>19</v>
      </c>
    </row>
    <row r="28" spans="1:9" s="5" customFormat="1" x14ac:dyDescent="0.3">
      <c r="A28" s="32" t="str">
        <f>Total!A28</f>
        <v>Born in remainder of Central America</v>
      </c>
      <c r="B28" s="46">
        <v>20</v>
      </c>
      <c r="C28" s="47">
        <v>26</v>
      </c>
      <c r="D28" s="19">
        <f t="shared" si="5"/>
        <v>3.0679552078539652E-3</v>
      </c>
      <c r="E28" s="48">
        <v>0</v>
      </c>
      <c r="F28" s="48">
        <v>0</v>
      </c>
      <c r="G28" s="19">
        <f t="shared" si="6"/>
        <v>0</v>
      </c>
      <c r="H28" s="17">
        <f t="shared" si="7"/>
        <v>20</v>
      </c>
      <c r="I28" s="22">
        <f t="shared" si="8"/>
        <v>26</v>
      </c>
    </row>
    <row r="29" spans="1:9" s="5" customFormat="1" x14ac:dyDescent="0.3">
      <c r="A29" s="32" t="str">
        <f>Total!A29</f>
        <v>Born in the Caribbean</v>
      </c>
      <c r="B29" s="46">
        <v>56</v>
      </c>
      <c r="C29" s="47">
        <v>56</v>
      </c>
      <c r="D29" s="19">
        <f t="shared" si="5"/>
        <v>8.5902745819911031E-3</v>
      </c>
      <c r="E29" s="48">
        <v>18</v>
      </c>
      <c r="F29" s="48">
        <v>26</v>
      </c>
      <c r="G29" s="19">
        <f t="shared" si="6"/>
        <v>3.1158040505452657E-3</v>
      </c>
      <c r="H29" s="17">
        <f t="shared" si="7"/>
        <v>38</v>
      </c>
      <c r="I29" s="22">
        <f t="shared" si="8"/>
        <v>61.741396161732524</v>
      </c>
    </row>
    <row r="30" spans="1:9" s="5" customFormat="1" x14ac:dyDescent="0.3">
      <c r="A30" s="42" t="str">
        <f>Total!A30</f>
        <v>Born in South America</v>
      </c>
      <c r="B30" s="46">
        <v>1</v>
      </c>
      <c r="C30" s="47">
        <v>5</v>
      </c>
      <c r="D30" s="19">
        <f t="shared" si="5"/>
        <v>1.5339776039269826E-4</v>
      </c>
      <c r="E30" s="48">
        <v>0</v>
      </c>
      <c r="F30" s="48">
        <v>0</v>
      </c>
      <c r="G30" s="19">
        <f t="shared" si="6"/>
        <v>0</v>
      </c>
      <c r="H30" s="17">
        <f t="shared" si="7"/>
        <v>1</v>
      </c>
      <c r="I30" s="22">
        <f t="shared" si="8"/>
        <v>5</v>
      </c>
    </row>
    <row r="31" spans="1:9" s="5" customFormat="1" x14ac:dyDescent="0.3">
      <c r="A31" s="40" t="str">
        <f>Total!A31</f>
        <v>Born in Africa</v>
      </c>
      <c r="B31" s="46">
        <v>32</v>
      </c>
      <c r="C31" s="47">
        <v>54</v>
      </c>
      <c r="D31" s="19">
        <f t="shared" si="5"/>
        <v>4.9087283325663445E-3</v>
      </c>
      <c r="E31" s="48">
        <v>0</v>
      </c>
      <c r="F31" s="48">
        <v>0</v>
      </c>
      <c r="G31" s="19">
        <f t="shared" si="6"/>
        <v>0</v>
      </c>
      <c r="H31" s="17">
        <f t="shared" si="7"/>
        <v>32</v>
      </c>
      <c r="I31" s="22">
        <f t="shared" si="8"/>
        <v>54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6519</v>
      </c>
      <c r="C35" s="18">
        <v>850</v>
      </c>
      <c r="D35" s="19">
        <f>B35/B$35</f>
        <v>1</v>
      </c>
      <c r="E35" s="17">
        <v>5777</v>
      </c>
      <c r="F35" s="18">
        <v>801</v>
      </c>
      <c r="G35" s="19">
        <f>E35/E$35</f>
        <v>1</v>
      </c>
      <c r="H35" s="17">
        <f t="shared" ref="H35:H39" si="9">B35-E35</f>
        <v>742</v>
      </c>
      <c r="I35" s="22">
        <f t="shared" ref="I35:I39" si="10">((SQRT((C35/1.645)^2+(F35/1.645)^2)))*1.645</f>
        <v>1167.9473447035189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6214</v>
      </c>
      <c r="C36" s="18">
        <v>841</v>
      </c>
      <c r="D36" s="19">
        <f t="shared" ref="D36:D39" si="11">B36/B$35</f>
        <v>0.95321368308022703</v>
      </c>
      <c r="E36" s="17">
        <v>5653</v>
      </c>
      <c r="F36" s="18">
        <v>798</v>
      </c>
      <c r="G36" s="19">
        <f t="shared" ref="G36:G39" si="12">E36/E$35</f>
        <v>0.97853557209624376</v>
      </c>
      <c r="H36" s="17">
        <f t="shared" si="9"/>
        <v>561</v>
      </c>
      <c r="I36" s="22">
        <f t="shared" si="10"/>
        <v>1159.346798848386</v>
      </c>
    </row>
    <row r="37" spans="1:9" ht="28.8" x14ac:dyDescent="0.3">
      <c r="A37" s="32" t="str">
        <f>Total!A37</f>
        <v>Entered the United States (or Puerto Rico) 5 years ago or less</v>
      </c>
      <c r="B37" s="17">
        <v>15</v>
      </c>
      <c r="C37" s="18">
        <v>18</v>
      </c>
      <c r="D37" s="19">
        <f t="shared" si="11"/>
        <v>2.3009664058904738E-3</v>
      </c>
      <c r="E37" s="17">
        <v>3</v>
      </c>
      <c r="F37" s="18">
        <v>7</v>
      </c>
      <c r="G37" s="19">
        <f t="shared" si="12"/>
        <v>5.1930067509087761E-4</v>
      </c>
      <c r="H37" s="17">
        <f t="shared" si="9"/>
        <v>12</v>
      </c>
      <c r="I37" s="22">
        <f t="shared" si="10"/>
        <v>19.313207915827963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95</v>
      </c>
      <c r="C38" s="18">
        <v>79</v>
      </c>
      <c r="D38" s="19">
        <f t="shared" si="11"/>
        <v>1.4572787237306335E-2</v>
      </c>
      <c r="E38" s="17">
        <v>1</v>
      </c>
      <c r="F38" s="18">
        <v>2</v>
      </c>
      <c r="G38" s="19">
        <f t="shared" si="12"/>
        <v>1.7310022503029253E-4</v>
      </c>
      <c r="H38" s="17">
        <f t="shared" si="9"/>
        <v>94</v>
      </c>
      <c r="I38" s="22">
        <f t="shared" si="10"/>
        <v>79.0253124005214</v>
      </c>
    </row>
    <row r="39" spans="1:9" ht="28.8" x14ac:dyDescent="0.3">
      <c r="A39" s="44" t="str">
        <f>Total!A39</f>
        <v>Entered the United States (or Puerto Rico) 16 years ago or more</v>
      </c>
      <c r="B39" s="25">
        <v>195</v>
      </c>
      <c r="C39" s="26">
        <v>92</v>
      </c>
      <c r="D39" s="27">
        <f t="shared" si="11"/>
        <v>2.9912563276576161E-2</v>
      </c>
      <c r="E39" s="25">
        <v>120</v>
      </c>
      <c r="F39" s="26">
        <v>73</v>
      </c>
      <c r="G39" s="27">
        <f t="shared" si="12"/>
        <v>2.0772027003635105E-2</v>
      </c>
      <c r="H39" s="25">
        <f t="shared" si="9"/>
        <v>75</v>
      </c>
      <c r="I39" s="28">
        <f t="shared" si="10"/>
        <v>117.44360348695028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Upper Eastern Shore Region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4105</v>
      </c>
      <c r="C8" s="48">
        <v>677</v>
      </c>
      <c r="D8" s="19">
        <f t="shared" ref="D8" si="0">B8/B$8</f>
        <v>1</v>
      </c>
      <c r="E8" s="48">
        <v>2168</v>
      </c>
      <c r="F8" s="48">
        <v>397</v>
      </c>
      <c r="G8" s="19">
        <f t="shared" ref="G8" si="1">E8/E$8</f>
        <v>1</v>
      </c>
      <c r="H8" s="38">
        <f t="shared" ref="H8:H11" si="2">B8-E8</f>
        <v>1937</v>
      </c>
      <c r="I8" s="39">
        <f t="shared" ref="I8:I11" si="3">((SQRT((C8/1.645)^2+(F8/1.645)^2)))*1.645</f>
        <v>784.8171761627035</v>
      </c>
    </row>
    <row r="9" spans="1:9" x14ac:dyDescent="0.3">
      <c r="A9" s="32" t="str">
        <f>Total!A9</f>
        <v>Speak only English</v>
      </c>
      <c r="B9" s="48">
        <v>3611</v>
      </c>
      <c r="C9" s="48">
        <v>651</v>
      </c>
      <c r="D9" s="19">
        <f>B9/B$8</f>
        <v>0.87965895249695492</v>
      </c>
      <c r="E9" s="48">
        <v>2048</v>
      </c>
      <c r="F9" s="48">
        <v>389</v>
      </c>
      <c r="G9" s="19">
        <f>E9/E$8</f>
        <v>0.94464944649446492</v>
      </c>
      <c r="H9" s="38">
        <f t="shared" si="2"/>
        <v>1563</v>
      </c>
      <c r="I9" s="39">
        <f t="shared" si="3"/>
        <v>758.36798455631026</v>
      </c>
    </row>
    <row r="10" spans="1:9" ht="28.8" x14ac:dyDescent="0.3">
      <c r="A10" s="32" t="str">
        <f>Total!A10</f>
        <v>Speak a language other than English, speak English "very well"</v>
      </c>
      <c r="B10" s="48">
        <v>438</v>
      </c>
      <c r="C10" s="48">
        <v>181</v>
      </c>
      <c r="D10" s="19">
        <f>B10/B$8</f>
        <v>0.10669914738124239</v>
      </c>
      <c r="E10" s="48">
        <v>114</v>
      </c>
      <c r="F10" s="48">
        <v>77</v>
      </c>
      <c r="G10" s="19">
        <f>E10/E$8</f>
        <v>5.2583025830258305E-2</v>
      </c>
      <c r="H10" s="38">
        <f t="shared" si="2"/>
        <v>324</v>
      </c>
      <c r="I10" s="39">
        <f t="shared" si="3"/>
        <v>196.69773765857093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56</v>
      </c>
      <c r="C11" s="48">
        <v>40</v>
      </c>
      <c r="D11" s="19">
        <f>B11/B$8</f>
        <v>1.3641900121802679E-2</v>
      </c>
      <c r="E11" s="48">
        <v>6</v>
      </c>
      <c r="F11" s="48">
        <v>13</v>
      </c>
      <c r="G11" s="19">
        <f>E11/E$8</f>
        <v>2.7675276752767526E-3</v>
      </c>
      <c r="H11" s="38">
        <f t="shared" si="2"/>
        <v>50</v>
      </c>
      <c r="I11" s="39">
        <f t="shared" si="3"/>
        <v>42.059481689626175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4339</v>
      </c>
      <c r="C14" s="48">
        <v>605</v>
      </c>
      <c r="D14" s="19">
        <f>B14/B$14</f>
        <v>1</v>
      </c>
      <c r="E14" s="48">
        <v>2280</v>
      </c>
      <c r="F14" s="48">
        <v>370</v>
      </c>
      <c r="G14" s="19">
        <f>E14/E$14</f>
        <v>1</v>
      </c>
      <c r="H14" s="17">
        <f t="shared" ref="H14:H32" si="4">B14-E14</f>
        <v>2059</v>
      </c>
      <c r="I14" s="22">
        <f t="shared" ref="I14:I32" si="5">((SQRT((C14/1.645)^2+(F14/1.645)^2)))*1.645</f>
        <v>709.17205246681851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890</v>
      </c>
      <c r="C16" s="48">
        <v>244</v>
      </c>
      <c r="D16" s="19">
        <f t="shared" ref="D16:D32" si="6">B16/B$14</f>
        <v>0.20511638626411616</v>
      </c>
      <c r="E16" s="48">
        <v>706</v>
      </c>
      <c r="F16" s="48">
        <v>228</v>
      </c>
      <c r="G16" s="19">
        <f t="shared" ref="G16:G32" si="7">E16/E$14</f>
        <v>0.30964912280701756</v>
      </c>
      <c r="H16" s="17">
        <f t="shared" si="4"/>
        <v>184</v>
      </c>
      <c r="I16" s="22">
        <f t="shared" si="5"/>
        <v>333.94610343586885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1649</v>
      </c>
      <c r="C17" s="48">
        <v>373</v>
      </c>
      <c r="D17" s="19">
        <f t="shared" si="6"/>
        <v>0.38004148421295231</v>
      </c>
      <c r="E17" s="48">
        <v>734</v>
      </c>
      <c r="F17" s="48">
        <v>198</v>
      </c>
      <c r="G17" s="19">
        <f t="shared" si="7"/>
        <v>0.32192982456140351</v>
      </c>
      <c r="H17" s="17">
        <f t="shared" si="4"/>
        <v>915</v>
      </c>
      <c r="I17" s="22">
        <f t="shared" si="5"/>
        <v>422.2949206419608</v>
      </c>
    </row>
    <row r="18" spans="1:9" ht="28.8" x14ac:dyDescent="0.3">
      <c r="A18" s="32" t="str">
        <f>Total!A18</f>
        <v>Different state than current residence or residence 1 year ago</v>
      </c>
      <c r="B18" s="48">
        <v>1537</v>
      </c>
      <c r="C18" s="48">
        <v>391</v>
      </c>
      <c r="D18" s="19">
        <f t="shared" si="6"/>
        <v>0.35422908504263656</v>
      </c>
      <c r="E18" s="48">
        <v>744</v>
      </c>
      <c r="F18" s="48">
        <v>205</v>
      </c>
      <c r="G18" s="19">
        <f t="shared" si="7"/>
        <v>0.32631578947368423</v>
      </c>
      <c r="H18" s="17">
        <f t="shared" si="4"/>
        <v>793</v>
      </c>
      <c r="I18" s="22">
        <f t="shared" si="5"/>
        <v>441.48159644542375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0</v>
      </c>
      <c r="F19" s="48">
        <v>0</v>
      </c>
      <c r="G19" s="19">
        <f t="shared" si="7"/>
        <v>0</v>
      </c>
      <c r="H19" s="17">
        <f t="shared" si="4"/>
        <v>0</v>
      </c>
      <c r="I19" s="22">
        <f t="shared" si="5"/>
        <v>0</v>
      </c>
    </row>
    <row r="20" spans="1:9" x14ac:dyDescent="0.3">
      <c r="A20" s="32" t="str">
        <f>Total!A20</f>
        <v>Born in Germany</v>
      </c>
      <c r="B20" s="48">
        <v>35</v>
      </c>
      <c r="C20" s="48">
        <v>44</v>
      </c>
      <c r="D20" s="19">
        <f t="shared" si="6"/>
        <v>8.0663747407236693E-3</v>
      </c>
      <c r="E20" s="48">
        <v>0</v>
      </c>
      <c r="F20" s="48">
        <v>0</v>
      </c>
      <c r="G20" s="19">
        <f t="shared" si="7"/>
        <v>0</v>
      </c>
      <c r="H20" s="17">
        <f t="shared" si="4"/>
        <v>35</v>
      </c>
      <c r="I20" s="22">
        <f t="shared" si="5"/>
        <v>44</v>
      </c>
    </row>
    <row r="21" spans="1:9" x14ac:dyDescent="0.3">
      <c r="A21" s="32" t="str">
        <f>Total!A21</f>
        <v>Born in remainder of Europe</v>
      </c>
      <c r="B21" s="48">
        <v>68</v>
      </c>
      <c r="C21" s="48">
        <v>80</v>
      </c>
      <c r="D21" s="19">
        <f t="shared" si="6"/>
        <v>1.5671813781977413E-2</v>
      </c>
      <c r="E21" s="48">
        <v>44</v>
      </c>
      <c r="F21" s="48">
        <v>41</v>
      </c>
      <c r="G21" s="19">
        <f t="shared" si="7"/>
        <v>1.9298245614035089E-2</v>
      </c>
      <c r="H21" s="17">
        <f t="shared" si="4"/>
        <v>24</v>
      </c>
      <c r="I21" s="22">
        <f t="shared" si="5"/>
        <v>89.894382471876412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118</v>
      </c>
      <c r="C22" s="48">
        <v>78</v>
      </c>
      <c r="D22" s="19">
        <f t="shared" si="6"/>
        <v>2.7195206268725514E-2</v>
      </c>
      <c r="E22" s="48">
        <v>6</v>
      </c>
      <c r="F22" s="48">
        <v>13</v>
      </c>
      <c r="G22" s="19">
        <f t="shared" si="7"/>
        <v>2.631578947368421E-3</v>
      </c>
      <c r="H22" s="17">
        <f t="shared" si="4"/>
        <v>112</v>
      </c>
      <c r="I22" s="22">
        <f t="shared" si="5"/>
        <v>79.075912893876847</v>
      </c>
    </row>
    <row r="23" spans="1:9" x14ac:dyDescent="0.3">
      <c r="A23" s="32" t="str">
        <f>Total!A23</f>
        <v>Born in India</v>
      </c>
      <c r="B23" s="48">
        <v>10</v>
      </c>
      <c r="C23" s="48">
        <v>15</v>
      </c>
      <c r="D23" s="19">
        <f t="shared" si="6"/>
        <v>2.3046784973496199E-3</v>
      </c>
      <c r="E23" s="48">
        <v>0</v>
      </c>
      <c r="F23" s="48">
        <v>0</v>
      </c>
      <c r="G23" s="19">
        <f t="shared" si="7"/>
        <v>0</v>
      </c>
      <c r="H23" s="17">
        <f t="shared" si="4"/>
        <v>10</v>
      </c>
      <c r="I23" s="22">
        <f t="shared" si="5"/>
        <v>15.000000000000002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6"/>
        <v>0</v>
      </c>
      <c r="E24" s="48">
        <v>0</v>
      </c>
      <c r="F24" s="48">
        <v>0</v>
      </c>
      <c r="G24" s="19">
        <f t="shared" si="7"/>
        <v>0</v>
      </c>
      <c r="H24" s="17">
        <f t="shared" si="4"/>
        <v>0</v>
      </c>
      <c r="I24" s="22">
        <f t="shared" si="5"/>
        <v>0</v>
      </c>
    </row>
    <row r="25" spans="1:9" x14ac:dyDescent="0.3">
      <c r="A25" s="32" t="str">
        <f>Total!A25</f>
        <v>Born in remainder of Asia</v>
      </c>
      <c r="B25" s="48">
        <v>10</v>
      </c>
      <c r="C25" s="48">
        <v>15</v>
      </c>
      <c r="D25" s="19">
        <f t="shared" si="6"/>
        <v>2.3046784973496199E-3</v>
      </c>
      <c r="E25" s="48">
        <v>0</v>
      </c>
      <c r="F25" s="48">
        <v>0</v>
      </c>
      <c r="G25" s="19">
        <f t="shared" si="7"/>
        <v>0</v>
      </c>
      <c r="H25" s="17">
        <f t="shared" si="4"/>
        <v>10</v>
      </c>
      <c r="I25" s="22">
        <f t="shared" si="5"/>
        <v>15.000000000000002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6"/>
        <v>0</v>
      </c>
      <c r="E26" s="48">
        <v>0</v>
      </c>
      <c r="F26" s="48">
        <v>0</v>
      </c>
      <c r="G26" s="19">
        <f t="shared" si="7"/>
        <v>0</v>
      </c>
      <c r="H26" s="17">
        <f t="shared" si="4"/>
        <v>0</v>
      </c>
      <c r="I26" s="22">
        <f t="shared" si="5"/>
        <v>0</v>
      </c>
    </row>
    <row r="27" spans="1:9" x14ac:dyDescent="0.3">
      <c r="A27" s="32" t="str">
        <f>Total!A27</f>
        <v>Born in Mexico</v>
      </c>
      <c r="B27" s="48">
        <v>6</v>
      </c>
      <c r="C27" s="48">
        <v>13</v>
      </c>
      <c r="D27" s="19">
        <f t="shared" si="6"/>
        <v>1.3828070984097719E-3</v>
      </c>
      <c r="E27" s="48">
        <v>0</v>
      </c>
      <c r="F27" s="48">
        <v>0</v>
      </c>
      <c r="G27" s="19">
        <f t="shared" si="7"/>
        <v>0</v>
      </c>
      <c r="H27" s="17">
        <f t="shared" si="4"/>
        <v>6</v>
      </c>
      <c r="I27" s="22">
        <f t="shared" si="5"/>
        <v>13</v>
      </c>
    </row>
    <row r="28" spans="1:9" x14ac:dyDescent="0.3">
      <c r="A28" s="32" t="str">
        <f>Total!A28</f>
        <v>Born in remainder of Central America</v>
      </c>
      <c r="B28" s="48">
        <v>8</v>
      </c>
      <c r="C28" s="48">
        <v>9</v>
      </c>
      <c r="D28" s="19">
        <f t="shared" si="6"/>
        <v>1.8437427978796957E-3</v>
      </c>
      <c r="E28" s="48">
        <v>13</v>
      </c>
      <c r="F28" s="48">
        <v>21</v>
      </c>
      <c r="G28" s="19">
        <f t="shared" si="7"/>
        <v>5.7017543859649127E-3</v>
      </c>
      <c r="H28" s="17">
        <f t="shared" si="4"/>
        <v>-5</v>
      </c>
      <c r="I28" s="22">
        <f t="shared" si="5"/>
        <v>22.847319317591726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6"/>
        <v>0</v>
      </c>
      <c r="E29" s="48">
        <v>0</v>
      </c>
      <c r="F29" s="48">
        <v>0</v>
      </c>
      <c r="G29" s="19">
        <f t="shared" si="7"/>
        <v>0</v>
      </c>
      <c r="H29" s="17">
        <f t="shared" si="4"/>
        <v>0</v>
      </c>
      <c r="I29" s="22">
        <f t="shared" si="5"/>
        <v>0</v>
      </c>
    </row>
    <row r="30" spans="1:9" x14ac:dyDescent="0.3">
      <c r="A30" s="42" t="str">
        <f>Total!A30</f>
        <v>Born in South America</v>
      </c>
      <c r="B30" s="48">
        <v>8</v>
      </c>
      <c r="C30" s="48">
        <v>20</v>
      </c>
      <c r="D30" s="19">
        <f t="shared" si="6"/>
        <v>1.8437427978796957E-3</v>
      </c>
      <c r="E30" s="48">
        <v>8</v>
      </c>
      <c r="F30" s="48">
        <v>14</v>
      </c>
      <c r="G30" s="19">
        <f t="shared" si="7"/>
        <v>3.5087719298245615E-3</v>
      </c>
      <c r="H30" s="17">
        <f t="shared" si="4"/>
        <v>0</v>
      </c>
      <c r="I30" s="22">
        <f t="shared" si="5"/>
        <v>24.413111231467404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25</v>
      </c>
      <c r="F31" s="48">
        <v>39</v>
      </c>
      <c r="G31" s="19">
        <f t="shared" si="7"/>
        <v>1.0964912280701754E-2</v>
      </c>
      <c r="H31" s="17">
        <f t="shared" si="4"/>
        <v>-25</v>
      </c>
      <c r="I31" s="22">
        <f t="shared" si="5"/>
        <v>39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4339</v>
      </c>
      <c r="C35" s="18">
        <v>713</v>
      </c>
      <c r="D35" s="19">
        <f>B35/B$35</f>
        <v>1</v>
      </c>
      <c r="E35" s="17">
        <v>2280</v>
      </c>
      <c r="F35" s="18">
        <v>416</v>
      </c>
      <c r="G35" s="19">
        <f>E35/E$35</f>
        <v>1</v>
      </c>
      <c r="H35" s="17">
        <f>B35-E35</f>
        <v>2059</v>
      </c>
      <c r="I35" s="22">
        <f t="shared" ref="I35:I39" si="8">((SQRT((C35/1.645)^2+(F35/1.645)^2)))*1.645</f>
        <v>825.48470609696938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4049</v>
      </c>
      <c r="C36" s="18">
        <v>701</v>
      </c>
      <c r="D36" s="19">
        <f t="shared" ref="D36:D39" si="9">B36/B$35</f>
        <v>0.93316432357686108</v>
      </c>
      <c r="E36" s="17">
        <v>2184</v>
      </c>
      <c r="F36" s="18">
        <v>411</v>
      </c>
      <c r="G36" s="19">
        <f t="shared" ref="G36:G39" si="10">E36/E$35</f>
        <v>0.95789473684210524</v>
      </c>
      <c r="H36" s="17">
        <f t="shared" ref="H36:H39" si="11">B36-E36</f>
        <v>1865</v>
      </c>
      <c r="I36" s="22">
        <f t="shared" si="8"/>
        <v>812.60199359834212</v>
      </c>
    </row>
    <row r="37" spans="1:9" ht="28.8" x14ac:dyDescent="0.3">
      <c r="A37" s="20" t="str">
        <f>Total!A37</f>
        <v>Entered the United States (or Puerto Rico) 5 years ago or less</v>
      </c>
      <c r="B37" s="17">
        <v>138</v>
      </c>
      <c r="C37" s="18">
        <v>88</v>
      </c>
      <c r="D37" s="19">
        <f t="shared" si="9"/>
        <v>3.1804563263424755E-2</v>
      </c>
      <c r="E37" s="17">
        <v>6</v>
      </c>
      <c r="F37" s="18">
        <v>13</v>
      </c>
      <c r="G37" s="19">
        <f t="shared" si="10"/>
        <v>2.631578947368421E-3</v>
      </c>
      <c r="H37" s="17">
        <f t="shared" si="11"/>
        <v>132</v>
      </c>
      <c r="I37" s="22">
        <f t="shared" si="8"/>
        <v>88.955044826024348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73</v>
      </c>
      <c r="C38" s="18">
        <v>81</v>
      </c>
      <c r="D38" s="19">
        <f t="shared" si="9"/>
        <v>1.6824153030652225E-2</v>
      </c>
      <c r="E38" s="17">
        <v>63</v>
      </c>
      <c r="F38" s="18">
        <v>55</v>
      </c>
      <c r="G38" s="19">
        <f t="shared" si="10"/>
        <v>2.763157894736842E-2</v>
      </c>
      <c r="H38" s="17">
        <f t="shared" si="11"/>
        <v>10</v>
      </c>
      <c r="I38" s="22">
        <f t="shared" si="8"/>
        <v>97.908120194394499</v>
      </c>
    </row>
    <row r="39" spans="1:9" ht="28.8" x14ac:dyDescent="0.3">
      <c r="A39" s="24" t="str">
        <f>Total!A39</f>
        <v>Entered the United States (or Puerto Rico) 16 years ago or more</v>
      </c>
      <c r="B39" s="25">
        <v>79</v>
      </c>
      <c r="C39" s="26">
        <v>54</v>
      </c>
      <c r="D39" s="27">
        <f t="shared" si="9"/>
        <v>1.8206960129061995E-2</v>
      </c>
      <c r="E39" s="25">
        <v>27</v>
      </c>
      <c r="F39" s="26">
        <v>28</v>
      </c>
      <c r="G39" s="27">
        <f t="shared" si="10"/>
        <v>1.1842105263157895E-2</v>
      </c>
      <c r="H39" s="25">
        <f t="shared" si="11"/>
        <v>52</v>
      </c>
      <c r="I39" s="28">
        <f t="shared" si="8"/>
        <v>60.827625302982199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Upper Eastern Shore Region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313</v>
      </c>
      <c r="C8" s="48">
        <v>112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313</v>
      </c>
      <c r="I8" s="39">
        <f t="shared" ref="I8:I9" si="1">((SQRT((C8/1.645)^2+(F8/1.645)^2)))*1.645</f>
        <v>112</v>
      </c>
    </row>
    <row r="9" spans="1:9" x14ac:dyDescent="0.3">
      <c r="A9" s="32" t="str">
        <f>Total!A9</f>
        <v>Speak only English</v>
      </c>
      <c r="B9" s="48">
        <v>252</v>
      </c>
      <c r="C9" s="48">
        <v>106</v>
      </c>
      <c r="D9" s="16">
        <f>B9/B$8</f>
        <v>0.805111821086262</v>
      </c>
      <c r="E9" s="17">
        <v>0</v>
      </c>
      <c r="F9" s="18">
        <v>0</v>
      </c>
      <c r="G9" s="19">
        <v>0</v>
      </c>
      <c r="H9" s="38">
        <f t="shared" si="0"/>
        <v>252</v>
      </c>
      <c r="I9" s="39">
        <f t="shared" si="1"/>
        <v>106</v>
      </c>
    </row>
    <row r="10" spans="1:9" ht="28.8" x14ac:dyDescent="0.3">
      <c r="A10" s="32" t="str">
        <f>Total!A10</f>
        <v>Speak a language other than English, speak English "very well"</v>
      </c>
      <c r="B10" s="48">
        <v>26</v>
      </c>
      <c r="C10" s="48">
        <v>22</v>
      </c>
      <c r="D10" s="16">
        <f>B10/B$8</f>
        <v>8.3067092651757185E-2</v>
      </c>
      <c r="E10" s="17">
        <v>0</v>
      </c>
      <c r="F10" s="18">
        <v>0</v>
      </c>
      <c r="G10" s="19">
        <v>0</v>
      </c>
      <c r="H10" s="38">
        <f t="shared" si="0"/>
        <v>26</v>
      </c>
      <c r="I10" s="39">
        <f>((SQRT((C10/1.645)^2+(F10/1.645)^2)))*1.645</f>
        <v>22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35</v>
      </c>
      <c r="C11" s="48">
        <v>29</v>
      </c>
      <c r="D11" s="16">
        <f>B11/B$8</f>
        <v>0.11182108626198083</v>
      </c>
      <c r="E11" s="17">
        <v>0</v>
      </c>
      <c r="F11" s="18">
        <v>0</v>
      </c>
      <c r="G11" s="19">
        <v>0</v>
      </c>
      <c r="H11" s="38">
        <f t="shared" si="0"/>
        <v>35</v>
      </c>
      <c r="I11" s="39">
        <f>((SQRT((C11/1.645)^2+(F11/1.645)^2)))*1.645</f>
        <v>28.999999999999996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322</v>
      </c>
      <c r="C14" s="48">
        <v>118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322</v>
      </c>
      <c r="I14" s="22">
        <f t="shared" ref="I14:I32" si="3">((SQRT((C14/1.645)^2+(F14/1.645)^2)))*1.645</f>
        <v>118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123</v>
      </c>
      <c r="C16" s="48">
        <v>81</v>
      </c>
      <c r="D16" s="19">
        <f t="shared" ref="D16:D32" si="4">B16/B$14</f>
        <v>0.38198757763975155</v>
      </c>
      <c r="E16" s="48">
        <v>0</v>
      </c>
      <c r="F16" s="48">
        <v>0</v>
      </c>
      <c r="G16" s="19">
        <v>0</v>
      </c>
      <c r="H16" s="17">
        <f t="shared" si="2"/>
        <v>123</v>
      </c>
      <c r="I16" s="22">
        <f t="shared" si="3"/>
        <v>81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105</v>
      </c>
      <c r="C18" s="48">
        <v>62</v>
      </c>
      <c r="D18" s="19">
        <f t="shared" si="4"/>
        <v>0.32608695652173914</v>
      </c>
      <c r="E18" s="48">
        <v>0</v>
      </c>
      <c r="F18" s="48">
        <v>0</v>
      </c>
      <c r="G18" s="19">
        <v>0</v>
      </c>
      <c r="H18" s="17">
        <f t="shared" si="2"/>
        <v>105</v>
      </c>
      <c r="I18" s="22">
        <f t="shared" si="3"/>
        <v>62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9</v>
      </c>
      <c r="C20" s="48">
        <v>15</v>
      </c>
      <c r="D20" s="19">
        <f t="shared" si="4"/>
        <v>2.7950310559006212E-2</v>
      </c>
      <c r="E20" s="48">
        <v>0</v>
      </c>
      <c r="F20" s="48">
        <v>0</v>
      </c>
      <c r="G20" s="19">
        <v>0</v>
      </c>
      <c r="H20" s="17">
        <f t="shared" si="2"/>
        <v>9</v>
      </c>
      <c r="I20" s="22">
        <f t="shared" si="3"/>
        <v>15.000000000000002</v>
      </c>
    </row>
    <row r="21" spans="1:9" x14ac:dyDescent="0.3">
      <c r="A21" s="32" t="str">
        <f>Total!A21</f>
        <v>Born in remainder of Europe</v>
      </c>
      <c r="B21" s="48">
        <v>35</v>
      </c>
      <c r="C21" s="48">
        <v>34</v>
      </c>
      <c r="D21" s="19">
        <f t="shared" si="4"/>
        <v>0.10869565217391304</v>
      </c>
      <c r="E21" s="48">
        <v>0</v>
      </c>
      <c r="F21" s="48">
        <v>0</v>
      </c>
      <c r="G21" s="19">
        <v>0</v>
      </c>
      <c r="H21" s="17">
        <f t="shared" si="2"/>
        <v>35</v>
      </c>
      <c r="I21" s="22">
        <f t="shared" si="3"/>
        <v>34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10</v>
      </c>
      <c r="C22" s="48">
        <v>16</v>
      </c>
      <c r="D22" s="19">
        <f t="shared" si="4"/>
        <v>3.1055900621118012E-2</v>
      </c>
      <c r="E22" s="48">
        <v>0</v>
      </c>
      <c r="F22" s="48">
        <v>0</v>
      </c>
      <c r="G22" s="19">
        <v>0</v>
      </c>
      <c r="H22" s="17">
        <f t="shared" si="2"/>
        <v>10</v>
      </c>
      <c r="I22" s="22">
        <f t="shared" si="3"/>
        <v>16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4"/>
        <v>0</v>
      </c>
      <c r="E23" s="48">
        <v>0</v>
      </c>
      <c r="F23" s="48">
        <v>0</v>
      </c>
      <c r="G23" s="19">
        <v>0</v>
      </c>
      <c r="H23" s="17">
        <f t="shared" si="2"/>
        <v>0</v>
      </c>
      <c r="I23" s="22">
        <f t="shared" si="3"/>
        <v>0</v>
      </c>
    </row>
    <row r="24" spans="1:9" x14ac:dyDescent="0.3">
      <c r="A24" s="32" t="str">
        <f>Total!A24</f>
        <v>Born in the Philippines</v>
      </c>
      <c r="B24" s="48">
        <v>8</v>
      </c>
      <c r="C24" s="48">
        <v>11</v>
      </c>
      <c r="D24" s="19">
        <f t="shared" si="4"/>
        <v>2.4844720496894408E-2</v>
      </c>
      <c r="E24" s="48">
        <v>0</v>
      </c>
      <c r="F24" s="48">
        <v>0</v>
      </c>
      <c r="G24" s="19">
        <v>0</v>
      </c>
      <c r="H24" s="17">
        <f t="shared" si="2"/>
        <v>8</v>
      </c>
      <c r="I24" s="22">
        <f t="shared" si="3"/>
        <v>11</v>
      </c>
    </row>
    <row r="25" spans="1:9" x14ac:dyDescent="0.3">
      <c r="A25" s="32" t="str">
        <f>Total!A25</f>
        <v>Born in remainder of Asia</v>
      </c>
      <c r="B25" s="48">
        <v>0</v>
      </c>
      <c r="C25" s="48">
        <v>0</v>
      </c>
      <c r="D25" s="19">
        <f t="shared" si="4"/>
        <v>0</v>
      </c>
      <c r="E25" s="48">
        <v>0</v>
      </c>
      <c r="F25" s="48">
        <v>0</v>
      </c>
      <c r="G25" s="19">
        <v>0</v>
      </c>
      <c r="H25" s="17">
        <f t="shared" si="2"/>
        <v>0</v>
      </c>
      <c r="I25" s="22">
        <f t="shared" si="3"/>
        <v>0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2</v>
      </c>
      <c r="C27" s="48">
        <v>5</v>
      </c>
      <c r="D27" s="19">
        <f t="shared" si="4"/>
        <v>6.2111801242236021E-3</v>
      </c>
      <c r="E27" s="48">
        <v>0</v>
      </c>
      <c r="F27" s="48">
        <v>0</v>
      </c>
      <c r="G27" s="19">
        <v>0</v>
      </c>
      <c r="H27" s="17">
        <f t="shared" si="2"/>
        <v>2</v>
      </c>
      <c r="I27" s="22">
        <f t="shared" si="3"/>
        <v>5</v>
      </c>
    </row>
    <row r="28" spans="1:9" x14ac:dyDescent="0.3">
      <c r="A28" s="32" t="str">
        <f>Total!A28</f>
        <v>Born in remainder of Central America</v>
      </c>
      <c r="B28" s="48">
        <v>30</v>
      </c>
      <c r="C28" s="48">
        <v>42</v>
      </c>
      <c r="D28" s="19">
        <f t="shared" si="4"/>
        <v>9.3167701863354033E-2</v>
      </c>
      <c r="E28" s="48">
        <v>0</v>
      </c>
      <c r="F28" s="48">
        <v>0</v>
      </c>
      <c r="G28" s="19">
        <v>0</v>
      </c>
      <c r="H28" s="17">
        <f t="shared" si="2"/>
        <v>30</v>
      </c>
      <c r="I28" s="22">
        <f t="shared" si="3"/>
        <v>42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4"/>
        <v>0</v>
      </c>
      <c r="E29" s="48">
        <v>0</v>
      </c>
      <c r="F29" s="48">
        <v>0</v>
      </c>
      <c r="G29" s="19">
        <v>0</v>
      </c>
      <c r="H29" s="17">
        <f t="shared" si="2"/>
        <v>0</v>
      </c>
      <c r="I29" s="22">
        <f t="shared" si="3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4"/>
        <v>0</v>
      </c>
      <c r="E31" s="48">
        <v>0</v>
      </c>
      <c r="F31" s="48">
        <v>0</v>
      </c>
      <c r="G31" s="19">
        <v>0</v>
      </c>
      <c r="H31" s="17">
        <f t="shared" si="2"/>
        <v>0</v>
      </c>
      <c r="I31" s="22">
        <f t="shared" si="3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322</v>
      </c>
      <c r="C35" s="18">
        <v>112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322</v>
      </c>
      <c r="I35" s="22">
        <f t="shared" ref="I35:I39" si="6">((SQRT((C35/1.645)^2+(F35/1.645)^2)))*1.645</f>
        <v>112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228</v>
      </c>
      <c r="C36" s="18">
        <v>96</v>
      </c>
      <c r="D36" s="19">
        <f t="shared" ref="D36:D39" si="7">B36/B$35</f>
        <v>0.70807453416149069</v>
      </c>
      <c r="E36" s="17">
        <v>0</v>
      </c>
      <c r="F36" s="18">
        <v>0</v>
      </c>
      <c r="G36" s="19">
        <v>0</v>
      </c>
      <c r="H36" s="17">
        <f t="shared" si="5"/>
        <v>228</v>
      </c>
      <c r="I36" s="22">
        <f t="shared" si="6"/>
        <v>96</v>
      </c>
    </row>
    <row r="37" spans="1:9" ht="28.8" x14ac:dyDescent="0.3">
      <c r="A37" s="20" t="str">
        <f>Total!A37</f>
        <v>Entered the United States (or Puerto Rico) 5 years ago or less</v>
      </c>
      <c r="B37" s="17">
        <v>47</v>
      </c>
      <c r="C37" s="18">
        <v>31</v>
      </c>
      <c r="D37" s="19">
        <f t="shared" si="7"/>
        <v>0.14596273291925466</v>
      </c>
      <c r="E37" s="17">
        <v>0</v>
      </c>
      <c r="F37" s="18">
        <v>0</v>
      </c>
      <c r="G37" s="19">
        <v>0</v>
      </c>
      <c r="H37" s="17">
        <f t="shared" si="5"/>
        <v>47</v>
      </c>
      <c r="I37" s="22">
        <f t="shared" si="6"/>
        <v>31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f t="shared" si="7"/>
        <v>0</v>
      </c>
      <c r="E38" s="17">
        <v>0</v>
      </c>
      <c r="F38" s="18">
        <v>0</v>
      </c>
      <c r="G38" s="19">
        <v>0</v>
      </c>
      <c r="H38" s="17">
        <f t="shared" si="5"/>
        <v>0</v>
      </c>
      <c r="I38" s="22">
        <f t="shared" si="6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47</v>
      </c>
      <c r="C39" s="26">
        <v>47</v>
      </c>
      <c r="D39" s="27">
        <f t="shared" si="7"/>
        <v>0.14596273291925466</v>
      </c>
      <c r="E39" s="25">
        <v>0</v>
      </c>
      <c r="F39" s="26">
        <v>0</v>
      </c>
      <c r="G39" s="27">
        <v>0</v>
      </c>
      <c r="H39" s="25">
        <f t="shared" si="5"/>
        <v>47</v>
      </c>
      <c r="I39" s="28">
        <f t="shared" si="6"/>
        <v>47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BB6177-64EB-45EB-A70F-DA9BE318C3A9}"/>
</file>

<file path=customXml/itemProps2.xml><?xml version="1.0" encoding="utf-8"?>
<ds:datastoreItem xmlns:ds="http://schemas.openxmlformats.org/officeDocument/2006/customXml" ds:itemID="{7F271143-5E4A-4680-AA99-6A1029FCF4DE}"/>
</file>

<file path=customXml/itemProps3.xml><?xml version="1.0" encoding="utf-8"?>
<ds:datastoreItem xmlns:ds="http://schemas.openxmlformats.org/officeDocument/2006/customXml" ds:itemID="{EE126E62-DCF5-480D-B334-065120653E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