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1976" windowHeight="7008"/>
  </bookViews>
  <sheets>
    <sheet name="Final" sheetId="7" r:id="rId1"/>
    <sheet name="A" sheetId="1" r:id="rId2"/>
    <sheet name="Data" sheetId="2" r:id="rId3"/>
    <sheet name="Sort" sheetId="3" r:id="rId4"/>
    <sheet name="Sheet1" sheetId="5" r:id="rId5"/>
    <sheet name="Sheet2" sheetId="6" r:id="rId6"/>
  </sheets>
  <definedNames>
    <definedName name="_xlnm._FilterDatabase" localSheetId="2" hidden="1">Data!$G$2:$J$2</definedName>
    <definedName name="_xlnm._FilterDatabase" localSheetId="3" hidden="1">Sort!$C$3:$G$3</definedName>
  </definedNames>
  <calcPr calcId="145621"/>
</workbook>
</file>

<file path=xl/calcChain.xml><?xml version="1.0" encoding="utf-8"?>
<calcChain xmlns="http://schemas.openxmlformats.org/spreadsheetml/2006/main">
  <c r="G44" i="5" l="1"/>
  <c r="G36" i="5"/>
  <c r="G30" i="5"/>
  <c r="G24" i="5"/>
  <c r="G18" i="5"/>
  <c r="G9" i="5"/>
  <c r="U7" i="6"/>
  <c r="I47" i="6"/>
  <c r="J47" i="6"/>
  <c r="K47" i="6"/>
  <c r="L47" i="6"/>
  <c r="M47" i="6"/>
  <c r="N47" i="6"/>
  <c r="I48" i="6"/>
  <c r="J48" i="6"/>
  <c r="K48" i="6"/>
  <c r="L48" i="6"/>
  <c r="M48" i="6"/>
  <c r="N48" i="6"/>
  <c r="I49" i="6"/>
  <c r="J49" i="6"/>
  <c r="K49" i="6"/>
  <c r="L49" i="6"/>
  <c r="M49" i="6"/>
  <c r="N49" i="6"/>
  <c r="N46" i="6"/>
  <c r="M46" i="6"/>
  <c r="L46" i="6"/>
  <c r="K46" i="6"/>
  <c r="J46" i="6"/>
  <c r="I46" i="6"/>
  <c r="I41" i="6"/>
  <c r="J41" i="6"/>
  <c r="K41" i="6"/>
  <c r="L41" i="6"/>
  <c r="M41" i="6"/>
  <c r="N41" i="6"/>
  <c r="I42" i="6"/>
  <c r="J42" i="6"/>
  <c r="K42" i="6"/>
  <c r="L42" i="6"/>
  <c r="M42" i="6"/>
  <c r="N42" i="6"/>
  <c r="N40" i="6"/>
  <c r="M40" i="6"/>
  <c r="L40" i="6"/>
  <c r="K40" i="6"/>
  <c r="J40" i="6"/>
  <c r="I40" i="6"/>
  <c r="N39" i="6"/>
  <c r="M39" i="6"/>
  <c r="L39" i="6"/>
  <c r="K39" i="6"/>
  <c r="J39" i="6"/>
  <c r="I39" i="6"/>
  <c r="N38" i="6"/>
  <c r="M38" i="6"/>
  <c r="L38" i="6"/>
  <c r="K38" i="6"/>
  <c r="J38" i="6"/>
  <c r="I38" i="6"/>
  <c r="N34" i="6"/>
  <c r="M34" i="6"/>
  <c r="L34" i="6"/>
  <c r="K34" i="6"/>
  <c r="J34" i="6"/>
  <c r="I34" i="6"/>
  <c r="N33" i="6"/>
  <c r="M33" i="6"/>
  <c r="L33" i="6"/>
  <c r="K33" i="6"/>
  <c r="J33" i="6"/>
  <c r="I33" i="6"/>
  <c r="N32" i="6"/>
  <c r="M32" i="6"/>
  <c r="L32" i="6"/>
  <c r="K32" i="6"/>
  <c r="J32" i="6"/>
  <c r="I32" i="6"/>
  <c r="N28" i="6"/>
  <c r="M28" i="6"/>
  <c r="L28" i="6"/>
  <c r="K28" i="6"/>
  <c r="J28" i="6"/>
  <c r="I28" i="6"/>
  <c r="N27" i="6"/>
  <c r="M27" i="6"/>
  <c r="L27" i="6"/>
  <c r="K27" i="6"/>
  <c r="J27" i="6"/>
  <c r="I27" i="6"/>
  <c r="N26" i="6"/>
  <c r="M26" i="6"/>
  <c r="L26" i="6"/>
  <c r="K26" i="6"/>
  <c r="J26" i="6"/>
  <c r="I26" i="6"/>
  <c r="I21" i="6"/>
  <c r="J21" i="6"/>
  <c r="K21" i="6"/>
  <c r="L21" i="6"/>
  <c r="M21" i="6"/>
  <c r="N21" i="6"/>
  <c r="I22" i="6"/>
  <c r="J22" i="6"/>
  <c r="K22" i="6"/>
  <c r="L22" i="6"/>
  <c r="M22" i="6"/>
  <c r="N22" i="6"/>
  <c r="N20" i="6"/>
  <c r="M20" i="6"/>
  <c r="L20" i="6"/>
  <c r="K20" i="6"/>
  <c r="J20" i="6"/>
  <c r="I20" i="6"/>
  <c r="I12" i="6"/>
  <c r="J12" i="6"/>
  <c r="K12" i="6"/>
  <c r="L12" i="6"/>
  <c r="M12" i="6"/>
  <c r="N12" i="6"/>
  <c r="I13" i="6"/>
  <c r="J13" i="6"/>
  <c r="K13" i="6"/>
  <c r="L13" i="6"/>
  <c r="M13" i="6"/>
  <c r="N13" i="6"/>
  <c r="I14" i="6"/>
  <c r="J14" i="6"/>
  <c r="K14" i="6"/>
  <c r="L14" i="6"/>
  <c r="M14" i="6"/>
  <c r="N14" i="6"/>
  <c r="I15" i="6"/>
  <c r="J15" i="6"/>
  <c r="K15" i="6"/>
  <c r="L15" i="6"/>
  <c r="M15" i="6"/>
  <c r="N15" i="6"/>
  <c r="J11" i="6"/>
  <c r="K11" i="6"/>
  <c r="L11" i="6"/>
  <c r="M11" i="6"/>
  <c r="N11" i="6"/>
  <c r="I11" i="6"/>
  <c r="U11" i="6"/>
  <c r="U12" i="6" l="1"/>
  <c r="U13" i="6"/>
  <c r="U14" i="6"/>
  <c r="U15" i="6"/>
  <c r="U20" i="6"/>
  <c r="U22" i="6"/>
  <c r="U26" i="6"/>
  <c r="U27" i="6"/>
  <c r="U28" i="6"/>
  <c r="U32" i="6"/>
  <c r="U34" i="6"/>
  <c r="U38" i="6"/>
  <c r="U39" i="6"/>
  <c r="U40" i="6"/>
  <c r="U41" i="6"/>
  <c r="U42" i="6"/>
  <c r="U46" i="6"/>
  <c r="U47" i="6"/>
  <c r="U48" i="6"/>
  <c r="U49" i="6"/>
  <c r="N18" i="6" l="1"/>
  <c r="U18" i="6" s="1"/>
  <c r="U21" i="6"/>
  <c r="N30" i="6"/>
  <c r="U30" i="6" s="1"/>
  <c r="U33" i="6"/>
  <c r="N44" i="6"/>
  <c r="U44" i="6" s="1"/>
  <c r="N36" i="6"/>
  <c r="U36" i="6" s="1"/>
  <c r="N24" i="6"/>
  <c r="U24" i="6" s="1"/>
  <c r="N9" i="6"/>
  <c r="U9" i="6" s="1"/>
  <c r="T49" i="6"/>
  <c r="AA49" i="6" s="1"/>
  <c r="S49" i="6"/>
  <c r="Z49" i="6" s="1"/>
  <c r="R49" i="6"/>
  <c r="Y49" i="6" s="1"/>
  <c r="Q49" i="6"/>
  <c r="X49" i="6" s="1"/>
  <c r="P49" i="6"/>
  <c r="W49" i="6" s="1"/>
  <c r="T48" i="6"/>
  <c r="AA48" i="6" s="1"/>
  <c r="S48" i="6"/>
  <c r="Z48" i="6" s="1"/>
  <c r="R48" i="6"/>
  <c r="Y48" i="6" s="1"/>
  <c r="Q48" i="6"/>
  <c r="X48" i="6" s="1"/>
  <c r="P48" i="6"/>
  <c r="W48" i="6" s="1"/>
  <c r="T47" i="6"/>
  <c r="AA47" i="6" s="1"/>
  <c r="S47" i="6"/>
  <c r="Z47" i="6" s="1"/>
  <c r="R47" i="6"/>
  <c r="Y47" i="6" s="1"/>
  <c r="Q47" i="6"/>
  <c r="X47" i="6" s="1"/>
  <c r="P47" i="6"/>
  <c r="W47" i="6" s="1"/>
  <c r="T46" i="6"/>
  <c r="AA46" i="6" s="1"/>
  <c r="S46" i="6"/>
  <c r="Z46" i="6" s="1"/>
  <c r="R46" i="6"/>
  <c r="Y46" i="6" s="1"/>
  <c r="Q46" i="6"/>
  <c r="X46" i="6" s="1"/>
  <c r="P46" i="6"/>
  <c r="W46" i="6" s="1"/>
  <c r="J44" i="6"/>
  <c r="F44" i="6"/>
  <c r="E44" i="6"/>
  <c r="D44" i="6"/>
  <c r="C44" i="6"/>
  <c r="B44" i="6"/>
  <c r="T42" i="6"/>
  <c r="AA42" i="6" s="1"/>
  <c r="S42" i="6"/>
  <c r="Z42" i="6" s="1"/>
  <c r="R42" i="6"/>
  <c r="Y42" i="6" s="1"/>
  <c r="Q42" i="6"/>
  <c r="X42" i="6" s="1"/>
  <c r="P42" i="6"/>
  <c r="W42" i="6" s="1"/>
  <c r="T41" i="6"/>
  <c r="AA41" i="6" s="1"/>
  <c r="S41" i="6"/>
  <c r="Z41" i="6" s="1"/>
  <c r="R41" i="6"/>
  <c r="Y41" i="6" s="1"/>
  <c r="Q41" i="6"/>
  <c r="X41" i="6" s="1"/>
  <c r="P41" i="6"/>
  <c r="W41" i="6" s="1"/>
  <c r="T40" i="6"/>
  <c r="AA40" i="6" s="1"/>
  <c r="S40" i="6"/>
  <c r="Z40" i="6" s="1"/>
  <c r="R40" i="6"/>
  <c r="Y40" i="6" s="1"/>
  <c r="Q40" i="6"/>
  <c r="X40" i="6" s="1"/>
  <c r="P40" i="6"/>
  <c r="W40" i="6" s="1"/>
  <c r="T39" i="6"/>
  <c r="AA39" i="6" s="1"/>
  <c r="S39" i="6"/>
  <c r="Z39" i="6" s="1"/>
  <c r="R39" i="6"/>
  <c r="Y39" i="6" s="1"/>
  <c r="Q39" i="6"/>
  <c r="X39" i="6" s="1"/>
  <c r="P39" i="6"/>
  <c r="W39" i="6" s="1"/>
  <c r="T38" i="6"/>
  <c r="AA38" i="6" s="1"/>
  <c r="S38" i="6"/>
  <c r="Z38" i="6" s="1"/>
  <c r="R38" i="6"/>
  <c r="Y38" i="6" s="1"/>
  <c r="Q38" i="6"/>
  <c r="X38" i="6" s="1"/>
  <c r="P38" i="6"/>
  <c r="W38" i="6" s="1"/>
  <c r="L36" i="6"/>
  <c r="J36" i="6"/>
  <c r="F36" i="6"/>
  <c r="E36" i="6"/>
  <c r="D36" i="6"/>
  <c r="C36" i="6"/>
  <c r="B36" i="6"/>
  <c r="T34" i="6"/>
  <c r="AA34" i="6" s="1"/>
  <c r="S34" i="6"/>
  <c r="Z34" i="6" s="1"/>
  <c r="R34" i="6"/>
  <c r="Y34" i="6" s="1"/>
  <c r="Q34" i="6"/>
  <c r="X34" i="6" s="1"/>
  <c r="P34" i="6"/>
  <c r="W34" i="6" s="1"/>
  <c r="T33" i="6"/>
  <c r="AA33" i="6" s="1"/>
  <c r="S33" i="6"/>
  <c r="Z33" i="6" s="1"/>
  <c r="R33" i="6"/>
  <c r="Y33" i="6" s="1"/>
  <c r="Q33" i="6"/>
  <c r="X33" i="6" s="1"/>
  <c r="P33" i="6"/>
  <c r="W33" i="6" s="1"/>
  <c r="T32" i="6"/>
  <c r="AA32" i="6" s="1"/>
  <c r="S32" i="6"/>
  <c r="Z32" i="6" s="1"/>
  <c r="R32" i="6"/>
  <c r="Y32" i="6" s="1"/>
  <c r="Q32" i="6"/>
  <c r="X32" i="6" s="1"/>
  <c r="P32" i="6"/>
  <c r="W32" i="6" s="1"/>
  <c r="M30" i="6"/>
  <c r="K30" i="6"/>
  <c r="I30" i="6"/>
  <c r="F30" i="6"/>
  <c r="E30" i="6"/>
  <c r="D30" i="6"/>
  <c r="C30" i="6"/>
  <c r="B30" i="6"/>
  <c r="T28" i="6"/>
  <c r="AA28" i="6" s="1"/>
  <c r="S28" i="6"/>
  <c r="Z28" i="6" s="1"/>
  <c r="R28" i="6"/>
  <c r="Y28" i="6" s="1"/>
  <c r="Q28" i="6"/>
  <c r="X28" i="6" s="1"/>
  <c r="P28" i="6"/>
  <c r="W28" i="6" s="1"/>
  <c r="T27" i="6"/>
  <c r="AA27" i="6" s="1"/>
  <c r="S27" i="6"/>
  <c r="Z27" i="6" s="1"/>
  <c r="R27" i="6"/>
  <c r="Y27" i="6" s="1"/>
  <c r="Q27" i="6"/>
  <c r="X27" i="6" s="1"/>
  <c r="P27" i="6"/>
  <c r="W27" i="6" s="1"/>
  <c r="T26" i="6"/>
  <c r="AA26" i="6" s="1"/>
  <c r="S26" i="6"/>
  <c r="Z26" i="6" s="1"/>
  <c r="R26" i="6"/>
  <c r="Y26" i="6" s="1"/>
  <c r="Q26" i="6"/>
  <c r="X26" i="6" s="1"/>
  <c r="P26" i="6"/>
  <c r="W26" i="6" s="1"/>
  <c r="L24" i="6"/>
  <c r="J24" i="6"/>
  <c r="F24" i="6"/>
  <c r="E24" i="6"/>
  <c r="D24" i="6"/>
  <c r="C24" i="6"/>
  <c r="B24" i="6"/>
  <c r="T22" i="6"/>
  <c r="AA22" i="6" s="1"/>
  <c r="S22" i="6"/>
  <c r="Z22" i="6" s="1"/>
  <c r="R22" i="6"/>
  <c r="Y22" i="6" s="1"/>
  <c r="Q22" i="6"/>
  <c r="X22" i="6" s="1"/>
  <c r="P22" i="6"/>
  <c r="W22" i="6" s="1"/>
  <c r="T21" i="6"/>
  <c r="AA21" i="6" s="1"/>
  <c r="S21" i="6"/>
  <c r="Z21" i="6" s="1"/>
  <c r="R21" i="6"/>
  <c r="Y21" i="6" s="1"/>
  <c r="Q21" i="6"/>
  <c r="X21" i="6" s="1"/>
  <c r="P21" i="6"/>
  <c r="W21" i="6" s="1"/>
  <c r="T20" i="6"/>
  <c r="AA20" i="6" s="1"/>
  <c r="S20" i="6"/>
  <c r="Z20" i="6" s="1"/>
  <c r="R20" i="6"/>
  <c r="Y20" i="6" s="1"/>
  <c r="Q20" i="6"/>
  <c r="X20" i="6" s="1"/>
  <c r="P20" i="6"/>
  <c r="W20" i="6" s="1"/>
  <c r="M18" i="6"/>
  <c r="K18" i="6"/>
  <c r="I18" i="6"/>
  <c r="F18" i="6"/>
  <c r="E18" i="6"/>
  <c r="D18" i="6"/>
  <c r="C18" i="6"/>
  <c r="B18" i="6"/>
  <c r="T15" i="6"/>
  <c r="AA15" i="6" s="1"/>
  <c r="S15" i="6"/>
  <c r="Z15" i="6" s="1"/>
  <c r="R15" i="6"/>
  <c r="Y15" i="6" s="1"/>
  <c r="Q15" i="6"/>
  <c r="X15" i="6" s="1"/>
  <c r="P15" i="6"/>
  <c r="W15" i="6" s="1"/>
  <c r="T14" i="6"/>
  <c r="AA14" i="6" s="1"/>
  <c r="S14" i="6"/>
  <c r="Z14" i="6" s="1"/>
  <c r="R14" i="6"/>
  <c r="Y14" i="6" s="1"/>
  <c r="Q14" i="6"/>
  <c r="X14" i="6" s="1"/>
  <c r="P14" i="6"/>
  <c r="W14" i="6" s="1"/>
  <c r="T13" i="6"/>
  <c r="AA13" i="6" s="1"/>
  <c r="S13" i="6"/>
  <c r="Z13" i="6" s="1"/>
  <c r="R13" i="6"/>
  <c r="Y13" i="6" s="1"/>
  <c r="Q13" i="6"/>
  <c r="X13" i="6" s="1"/>
  <c r="P13" i="6"/>
  <c r="W13" i="6" s="1"/>
  <c r="T12" i="6"/>
  <c r="AA12" i="6" s="1"/>
  <c r="S12" i="6"/>
  <c r="Z12" i="6" s="1"/>
  <c r="R12" i="6"/>
  <c r="Y12" i="6" s="1"/>
  <c r="Q12" i="6"/>
  <c r="X12" i="6" s="1"/>
  <c r="P12" i="6"/>
  <c r="W12" i="6" s="1"/>
  <c r="T11" i="6"/>
  <c r="AA11" i="6" s="1"/>
  <c r="S11" i="6"/>
  <c r="Z11" i="6" s="1"/>
  <c r="R11" i="6"/>
  <c r="Y11" i="6" s="1"/>
  <c r="Q11" i="6"/>
  <c r="X11" i="6" s="1"/>
  <c r="P11" i="6"/>
  <c r="W11" i="6" s="1"/>
  <c r="L9" i="6"/>
  <c r="S9" i="6" s="1"/>
  <c r="E9" i="5" s="1"/>
  <c r="J9" i="6"/>
  <c r="Q9" i="6" s="1"/>
  <c r="X9" i="6" s="1"/>
  <c r="F9" i="6"/>
  <c r="E9" i="6"/>
  <c r="D9" i="6"/>
  <c r="C9" i="6"/>
  <c r="B9" i="6"/>
  <c r="F7" i="6"/>
  <c r="R49" i="5"/>
  <c r="S49" i="5" s="1"/>
  <c r="L49" i="5"/>
  <c r="Q49" i="5" s="1"/>
  <c r="R48" i="5"/>
  <c r="S48" i="5" s="1"/>
  <c r="L48" i="5"/>
  <c r="Q48" i="5" s="1"/>
  <c r="R47" i="5"/>
  <c r="S47" i="5" s="1"/>
  <c r="L47" i="5"/>
  <c r="Q47" i="5" s="1"/>
  <c r="R46" i="5"/>
  <c r="S46" i="5" s="1"/>
  <c r="L46" i="5"/>
  <c r="Q46" i="5" s="1"/>
  <c r="R42" i="5"/>
  <c r="S42" i="5" s="1"/>
  <c r="L42" i="5"/>
  <c r="Q42" i="5" s="1"/>
  <c r="R41" i="5"/>
  <c r="S41" i="5" s="1"/>
  <c r="L41" i="5"/>
  <c r="Q41" i="5" s="1"/>
  <c r="R40" i="5"/>
  <c r="S40" i="5" s="1"/>
  <c r="L40" i="5"/>
  <c r="Q40" i="5" s="1"/>
  <c r="R39" i="5"/>
  <c r="S39" i="5" s="1"/>
  <c r="L39" i="5"/>
  <c r="Q39" i="5" s="1"/>
  <c r="R38" i="5"/>
  <c r="S38" i="5" s="1"/>
  <c r="L38" i="5"/>
  <c r="Q38" i="5" s="1"/>
  <c r="R34" i="5"/>
  <c r="S34" i="5" s="1"/>
  <c r="L34" i="5"/>
  <c r="Q34" i="5" s="1"/>
  <c r="R33" i="5"/>
  <c r="S33" i="5" s="1"/>
  <c r="L33" i="5"/>
  <c r="Q33" i="5" s="1"/>
  <c r="R32" i="5"/>
  <c r="S32" i="5" s="1"/>
  <c r="L32" i="5"/>
  <c r="Q32" i="5" s="1"/>
  <c r="R28" i="5"/>
  <c r="S28" i="5" s="1"/>
  <c r="L28" i="5"/>
  <c r="Q28" i="5" s="1"/>
  <c r="R27" i="5"/>
  <c r="S27" i="5" s="1"/>
  <c r="L27" i="5"/>
  <c r="Q27" i="5" s="1"/>
  <c r="R26" i="5"/>
  <c r="S26" i="5" s="1"/>
  <c r="L26" i="5"/>
  <c r="Q26" i="5" s="1"/>
  <c r="R22" i="5"/>
  <c r="S22" i="5" s="1"/>
  <c r="L22" i="5"/>
  <c r="Q22" i="5" s="1"/>
  <c r="R21" i="5"/>
  <c r="S21" i="5" s="1"/>
  <c r="L21" i="5"/>
  <c r="Q21" i="5" s="1"/>
  <c r="R20" i="5"/>
  <c r="S20" i="5" s="1"/>
  <c r="L20" i="5"/>
  <c r="Q20" i="5" s="1"/>
  <c r="R15" i="5"/>
  <c r="S15" i="5" s="1"/>
  <c r="L15" i="5"/>
  <c r="Q15" i="5" s="1"/>
  <c r="R14" i="5"/>
  <c r="S14" i="5" s="1"/>
  <c r="L14" i="5"/>
  <c r="Q14" i="5" s="1"/>
  <c r="R13" i="5"/>
  <c r="S13" i="5" s="1"/>
  <c r="L13" i="5"/>
  <c r="Q13" i="5" s="1"/>
  <c r="R12" i="5"/>
  <c r="S12" i="5" s="1"/>
  <c r="L12" i="5"/>
  <c r="Q12" i="5" s="1"/>
  <c r="R11" i="5"/>
  <c r="S11" i="5" s="1"/>
  <c r="L11" i="5"/>
  <c r="Q11" i="5" s="1"/>
  <c r="R7" i="5"/>
  <c r="S7" i="5" s="1"/>
  <c r="L7" i="5"/>
  <c r="Q7" i="5" s="1"/>
  <c r="I9" i="6" l="1"/>
  <c r="P9" i="6" s="1"/>
  <c r="W9" i="6" s="1"/>
  <c r="K9" i="6"/>
  <c r="R9" i="6" s="1"/>
  <c r="D9" i="5" s="1"/>
  <c r="M9" i="6"/>
  <c r="T9" i="6" s="1"/>
  <c r="F9" i="5" s="1"/>
  <c r="AA9" i="6" s="1"/>
  <c r="J18" i="6"/>
  <c r="L18" i="6"/>
  <c r="S18" i="6" s="1"/>
  <c r="E18" i="5" s="1"/>
  <c r="I24" i="6"/>
  <c r="K24" i="6"/>
  <c r="R24" i="6" s="1"/>
  <c r="D24" i="5" s="1"/>
  <c r="M24" i="6"/>
  <c r="J30" i="6"/>
  <c r="L30" i="6"/>
  <c r="I36" i="6"/>
  <c r="K36" i="6"/>
  <c r="M36" i="6"/>
  <c r="L44" i="6"/>
  <c r="N7" i="6"/>
  <c r="I44" i="6"/>
  <c r="P44" i="6" s="1"/>
  <c r="W44" i="6" s="1"/>
  <c r="K44" i="6"/>
  <c r="R44" i="6" s="1"/>
  <c r="D44" i="5" s="1"/>
  <c r="M44" i="6"/>
  <c r="Q18" i="6"/>
  <c r="X18" i="6" s="1"/>
  <c r="Q24" i="6"/>
  <c r="X24" i="6" s="1"/>
  <c r="S24" i="6"/>
  <c r="E24" i="5" s="1"/>
  <c r="Z24" i="6" s="1"/>
  <c r="P30" i="6"/>
  <c r="W30" i="6" s="1"/>
  <c r="R30" i="6"/>
  <c r="D30" i="5" s="1"/>
  <c r="Y30" i="6" s="1"/>
  <c r="T30" i="6"/>
  <c r="F30" i="5" s="1"/>
  <c r="AA30" i="6" s="1"/>
  <c r="Q36" i="6"/>
  <c r="X36" i="6" s="1"/>
  <c r="S36" i="6"/>
  <c r="E36" i="5" s="1"/>
  <c r="Z36" i="6" s="1"/>
  <c r="T44" i="6"/>
  <c r="F44" i="5" s="1"/>
  <c r="AA44" i="6" s="1"/>
  <c r="P18" i="6"/>
  <c r="W18" i="6" s="1"/>
  <c r="R18" i="6"/>
  <c r="D18" i="5" s="1"/>
  <c r="Y18" i="6" s="1"/>
  <c r="T18" i="6"/>
  <c r="F18" i="5" s="1"/>
  <c r="P24" i="6"/>
  <c r="W24" i="6" s="1"/>
  <c r="T24" i="6"/>
  <c r="F24" i="5" s="1"/>
  <c r="AA24" i="6" s="1"/>
  <c r="Q30" i="6"/>
  <c r="X30" i="6" s="1"/>
  <c r="S30" i="6"/>
  <c r="E30" i="5" s="1"/>
  <c r="Z30" i="6" s="1"/>
  <c r="P36" i="6"/>
  <c r="W36" i="6" s="1"/>
  <c r="R36" i="6"/>
  <c r="D36" i="5" s="1"/>
  <c r="Y36" i="6" s="1"/>
  <c r="T36" i="6"/>
  <c r="F36" i="5" s="1"/>
  <c r="AA36" i="6" s="1"/>
  <c r="Q44" i="6"/>
  <c r="X44" i="6" s="1"/>
  <c r="S44" i="6"/>
  <c r="E44" i="5" s="1"/>
  <c r="Z44" i="6" s="1"/>
  <c r="Y9" i="6"/>
  <c r="J9" i="5"/>
  <c r="O9" i="5" s="1"/>
  <c r="R9" i="5"/>
  <c r="S9" i="5" s="1"/>
  <c r="Z9" i="6"/>
  <c r="K9" i="5"/>
  <c r="P9" i="5" s="1"/>
  <c r="AA18" i="6"/>
  <c r="R18" i="5"/>
  <c r="S18" i="5" s="1"/>
  <c r="R24" i="5"/>
  <c r="S24" i="5" s="1"/>
  <c r="J30" i="5"/>
  <c r="O30" i="5" s="1"/>
  <c r="L30" i="5"/>
  <c r="R30" i="5"/>
  <c r="S30" i="5" s="1"/>
  <c r="K36" i="5"/>
  <c r="P36" i="5" s="1"/>
  <c r="U50" i="1"/>
  <c r="V50" i="1" s="1"/>
  <c r="N50" i="1"/>
  <c r="T50" i="1" s="1"/>
  <c r="M50" i="1"/>
  <c r="S50" i="1" s="1"/>
  <c r="L50" i="1"/>
  <c r="R50" i="1" s="1"/>
  <c r="K50" i="1"/>
  <c r="Q50" i="1" s="1"/>
  <c r="J50" i="1"/>
  <c r="P50" i="1" s="1"/>
  <c r="U49" i="1"/>
  <c r="V49" i="1" s="1"/>
  <c r="N49" i="1"/>
  <c r="T49" i="1" s="1"/>
  <c r="M49" i="1"/>
  <c r="S49" i="1" s="1"/>
  <c r="L49" i="1"/>
  <c r="R49" i="1" s="1"/>
  <c r="K49" i="1"/>
  <c r="Q49" i="1" s="1"/>
  <c r="J49" i="1"/>
  <c r="P49" i="1" s="1"/>
  <c r="U48" i="1"/>
  <c r="V48" i="1" s="1"/>
  <c r="N48" i="1"/>
  <c r="T48" i="1" s="1"/>
  <c r="M48" i="1"/>
  <c r="S48" i="1" s="1"/>
  <c r="L48" i="1"/>
  <c r="R48" i="1" s="1"/>
  <c r="K48" i="1"/>
  <c r="Q48" i="1" s="1"/>
  <c r="J48" i="1"/>
  <c r="P48" i="1" s="1"/>
  <c r="U47" i="1"/>
  <c r="V47" i="1" s="1"/>
  <c r="S47" i="1"/>
  <c r="N47" i="1"/>
  <c r="T47" i="1" s="1"/>
  <c r="M47" i="1"/>
  <c r="L47" i="1"/>
  <c r="R47" i="1" s="1"/>
  <c r="K47" i="1"/>
  <c r="Q47" i="1" s="1"/>
  <c r="J47" i="1"/>
  <c r="P47" i="1" s="1"/>
  <c r="V46" i="1"/>
  <c r="U46" i="1"/>
  <c r="T46" i="1"/>
  <c r="S46" i="1"/>
  <c r="R46" i="1"/>
  <c r="Q46" i="1"/>
  <c r="P46" i="1"/>
  <c r="N46" i="1"/>
  <c r="M46" i="1"/>
  <c r="L46" i="1"/>
  <c r="K46" i="1"/>
  <c r="J46" i="1"/>
  <c r="U45" i="1"/>
  <c r="V45" i="1" s="1"/>
  <c r="N45" i="1"/>
  <c r="T45" i="1" s="1"/>
  <c r="M45" i="1"/>
  <c r="S45" i="1" s="1"/>
  <c r="L45" i="1"/>
  <c r="R45" i="1" s="1"/>
  <c r="K45" i="1"/>
  <c r="Q45" i="1" s="1"/>
  <c r="J45" i="1"/>
  <c r="P45" i="1" s="1"/>
  <c r="V44" i="1"/>
  <c r="U44" i="1"/>
  <c r="T44" i="1"/>
  <c r="S44" i="1"/>
  <c r="R44" i="1"/>
  <c r="Q44" i="1"/>
  <c r="P44" i="1"/>
  <c r="N44" i="1"/>
  <c r="M44" i="1"/>
  <c r="L44" i="1"/>
  <c r="K44" i="1"/>
  <c r="J44" i="1"/>
  <c r="U43" i="1"/>
  <c r="V43" i="1" s="1"/>
  <c r="N43" i="1"/>
  <c r="T43" i="1" s="1"/>
  <c r="M43" i="1"/>
  <c r="S43" i="1" s="1"/>
  <c r="L43" i="1"/>
  <c r="R43" i="1" s="1"/>
  <c r="K43" i="1"/>
  <c r="Q43" i="1" s="1"/>
  <c r="J43" i="1"/>
  <c r="P43" i="1" s="1"/>
  <c r="U42" i="1"/>
  <c r="V42" i="1" s="1"/>
  <c r="S42" i="1"/>
  <c r="N42" i="1"/>
  <c r="T42" i="1" s="1"/>
  <c r="M42" i="1"/>
  <c r="L42" i="1"/>
  <c r="R42" i="1" s="1"/>
  <c r="K42" i="1"/>
  <c r="Q42" i="1" s="1"/>
  <c r="J42" i="1"/>
  <c r="P42" i="1" s="1"/>
  <c r="U41" i="1"/>
  <c r="V41" i="1" s="1"/>
  <c r="S41" i="1"/>
  <c r="N41" i="1"/>
  <c r="T41" i="1" s="1"/>
  <c r="M41" i="1"/>
  <c r="L41" i="1"/>
  <c r="R41" i="1" s="1"/>
  <c r="K41" i="1"/>
  <c r="Q41" i="1" s="1"/>
  <c r="J41" i="1"/>
  <c r="P41" i="1" s="1"/>
  <c r="U40" i="1"/>
  <c r="V40" i="1" s="1"/>
  <c r="S40" i="1"/>
  <c r="N40" i="1"/>
  <c r="T40" i="1" s="1"/>
  <c r="M40" i="1"/>
  <c r="L40" i="1"/>
  <c r="R40" i="1" s="1"/>
  <c r="K40" i="1"/>
  <c r="Q40" i="1" s="1"/>
  <c r="J40" i="1"/>
  <c r="P40" i="1" s="1"/>
  <c r="U39" i="1"/>
  <c r="V39" i="1" s="1"/>
  <c r="S39" i="1"/>
  <c r="N39" i="1"/>
  <c r="T39" i="1" s="1"/>
  <c r="M39" i="1"/>
  <c r="L39" i="1"/>
  <c r="R39" i="1" s="1"/>
  <c r="K39" i="1"/>
  <c r="Q39" i="1" s="1"/>
  <c r="J39" i="1"/>
  <c r="P39" i="1" s="1"/>
  <c r="V38" i="1"/>
  <c r="U38" i="1"/>
  <c r="T38" i="1"/>
  <c r="S38" i="1"/>
  <c r="R38" i="1"/>
  <c r="Q38" i="1"/>
  <c r="P38" i="1"/>
  <c r="N38" i="1"/>
  <c r="M38" i="1"/>
  <c r="L38" i="1"/>
  <c r="K38" i="1"/>
  <c r="J38" i="1"/>
  <c r="U37" i="1"/>
  <c r="V37" i="1" s="1"/>
  <c r="S37" i="1"/>
  <c r="N37" i="1"/>
  <c r="T37" i="1" s="1"/>
  <c r="M37" i="1"/>
  <c r="L37" i="1"/>
  <c r="R37" i="1" s="1"/>
  <c r="K37" i="1"/>
  <c r="Q37" i="1" s="1"/>
  <c r="J37" i="1"/>
  <c r="P37" i="1" s="1"/>
  <c r="V36" i="1"/>
  <c r="U36" i="1"/>
  <c r="T36" i="1"/>
  <c r="S36" i="1"/>
  <c r="R36" i="1"/>
  <c r="Q36" i="1"/>
  <c r="P36" i="1"/>
  <c r="N36" i="1"/>
  <c r="M36" i="1"/>
  <c r="L36" i="1"/>
  <c r="K36" i="1"/>
  <c r="J36" i="1"/>
  <c r="U35" i="1"/>
  <c r="V35" i="1" s="1"/>
  <c r="S35" i="1"/>
  <c r="N35" i="1"/>
  <c r="T35" i="1" s="1"/>
  <c r="M35" i="1"/>
  <c r="L35" i="1"/>
  <c r="R35" i="1" s="1"/>
  <c r="K35" i="1"/>
  <c r="Q35" i="1" s="1"/>
  <c r="J35" i="1"/>
  <c r="P35" i="1" s="1"/>
  <c r="U34" i="1"/>
  <c r="V34" i="1" s="1"/>
  <c r="S34" i="1"/>
  <c r="N34" i="1"/>
  <c r="T34" i="1" s="1"/>
  <c r="M34" i="1"/>
  <c r="L34" i="1"/>
  <c r="R34" i="1" s="1"/>
  <c r="K34" i="1"/>
  <c r="Q34" i="1" s="1"/>
  <c r="J34" i="1"/>
  <c r="P34" i="1" s="1"/>
  <c r="U33" i="1"/>
  <c r="V33" i="1" s="1"/>
  <c r="S33" i="1"/>
  <c r="N33" i="1"/>
  <c r="T33" i="1" s="1"/>
  <c r="M33" i="1"/>
  <c r="L33" i="1"/>
  <c r="R33" i="1" s="1"/>
  <c r="K33" i="1"/>
  <c r="Q33" i="1" s="1"/>
  <c r="J33" i="1"/>
  <c r="P33" i="1" s="1"/>
  <c r="V32" i="1"/>
  <c r="U32" i="1"/>
  <c r="T32" i="1"/>
  <c r="S32" i="1"/>
  <c r="R32" i="1"/>
  <c r="Q32" i="1"/>
  <c r="P32" i="1"/>
  <c r="N32" i="1"/>
  <c r="M32" i="1"/>
  <c r="L32" i="1"/>
  <c r="K32" i="1"/>
  <c r="J32" i="1"/>
  <c r="U31" i="1"/>
  <c r="V31" i="1" s="1"/>
  <c r="S31" i="1"/>
  <c r="N31" i="1"/>
  <c r="T31" i="1" s="1"/>
  <c r="M31" i="1"/>
  <c r="L31" i="1"/>
  <c r="R31" i="1" s="1"/>
  <c r="K31" i="1"/>
  <c r="Q31" i="1" s="1"/>
  <c r="J31" i="1"/>
  <c r="P31" i="1" s="1"/>
  <c r="V30" i="1"/>
  <c r="U30" i="1"/>
  <c r="T30" i="1"/>
  <c r="S30" i="1"/>
  <c r="R30" i="1"/>
  <c r="Q30" i="1"/>
  <c r="P30" i="1"/>
  <c r="N30" i="1"/>
  <c r="M30" i="1"/>
  <c r="L30" i="1"/>
  <c r="K30" i="1"/>
  <c r="J30" i="1"/>
  <c r="U29" i="1"/>
  <c r="V29" i="1" s="1"/>
  <c r="S29" i="1"/>
  <c r="N29" i="1"/>
  <c r="T29" i="1" s="1"/>
  <c r="M29" i="1"/>
  <c r="L29" i="1"/>
  <c r="R29" i="1" s="1"/>
  <c r="K29" i="1"/>
  <c r="Q29" i="1" s="1"/>
  <c r="J29" i="1"/>
  <c r="P29" i="1" s="1"/>
  <c r="U28" i="1"/>
  <c r="V28" i="1" s="1"/>
  <c r="S28" i="1"/>
  <c r="N28" i="1"/>
  <c r="T28" i="1" s="1"/>
  <c r="M28" i="1"/>
  <c r="L28" i="1"/>
  <c r="R28" i="1" s="1"/>
  <c r="K28" i="1"/>
  <c r="Q28" i="1" s="1"/>
  <c r="J28" i="1"/>
  <c r="P28" i="1" s="1"/>
  <c r="U27" i="1"/>
  <c r="V27" i="1" s="1"/>
  <c r="S27" i="1"/>
  <c r="N27" i="1"/>
  <c r="T27" i="1" s="1"/>
  <c r="M27" i="1"/>
  <c r="L27" i="1"/>
  <c r="R27" i="1" s="1"/>
  <c r="K27" i="1"/>
  <c r="Q27" i="1" s="1"/>
  <c r="J27" i="1"/>
  <c r="P27" i="1" s="1"/>
  <c r="V26" i="1"/>
  <c r="U26" i="1"/>
  <c r="T26" i="1"/>
  <c r="S26" i="1"/>
  <c r="R26" i="1"/>
  <c r="Q26" i="1"/>
  <c r="P26" i="1"/>
  <c r="N26" i="1"/>
  <c r="M26" i="1"/>
  <c r="L26" i="1"/>
  <c r="K26" i="1"/>
  <c r="J26" i="1"/>
  <c r="U25" i="1"/>
  <c r="V25" i="1" s="1"/>
  <c r="S25" i="1"/>
  <c r="N25" i="1"/>
  <c r="T25" i="1" s="1"/>
  <c r="M25" i="1"/>
  <c r="L25" i="1"/>
  <c r="R25" i="1" s="1"/>
  <c r="K25" i="1"/>
  <c r="Q25" i="1" s="1"/>
  <c r="J25" i="1"/>
  <c r="P25" i="1" s="1"/>
  <c r="V24" i="1"/>
  <c r="U24" i="1"/>
  <c r="T24" i="1"/>
  <c r="S24" i="1"/>
  <c r="R24" i="1"/>
  <c r="Q24" i="1"/>
  <c r="P24" i="1"/>
  <c r="N24" i="1"/>
  <c r="M24" i="1"/>
  <c r="L24" i="1"/>
  <c r="K24" i="1"/>
  <c r="J24" i="1"/>
  <c r="U23" i="1"/>
  <c r="V23" i="1" s="1"/>
  <c r="S23" i="1"/>
  <c r="N23" i="1"/>
  <c r="T23" i="1" s="1"/>
  <c r="M23" i="1"/>
  <c r="L23" i="1"/>
  <c r="R23" i="1" s="1"/>
  <c r="K23" i="1"/>
  <c r="Q23" i="1" s="1"/>
  <c r="J23" i="1"/>
  <c r="P23" i="1" s="1"/>
  <c r="U22" i="1"/>
  <c r="V22" i="1" s="1"/>
  <c r="S22" i="1"/>
  <c r="N22" i="1"/>
  <c r="T22" i="1" s="1"/>
  <c r="M22" i="1"/>
  <c r="L22" i="1"/>
  <c r="R22" i="1" s="1"/>
  <c r="K22" i="1"/>
  <c r="Q22" i="1" s="1"/>
  <c r="J22" i="1"/>
  <c r="P22" i="1" s="1"/>
  <c r="U21" i="1"/>
  <c r="V21" i="1" s="1"/>
  <c r="P21" i="1"/>
  <c r="N21" i="1"/>
  <c r="T21" i="1" s="1"/>
  <c r="M21" i="1"/>
  <c r="S21" i="1" s="1"/>
  <c r="L21" i="1"/>
  <c r="R21" i="1" s="1"/>
  <c r="K21" i="1"/>
  <c r="Q21" i="1" s="1"/>
  <c r="J21" i="1"/>
  <c r="V20" i="1"/>
  <c r="U20" i="1"/>
  <c r="T20" i="1"/>
  <c r="S20" i="1"/>
  <c r="R20" i="1"/>
  <c r="Q20" i="1"/>
  <c r="P20" i="1"/>
  <c r="N20" i="1"/>
  <c r="M20" i="1"/>
  <c r="L20" i="1"/>
  <c r="K20" i="1"/>
  <c r="J20" i="1"/>
  <c r="U19" i="1"/>
  <c r="V19" i="1" s="1"/>
  <c r="P19" i="1"/>
  <c r="N19" i="1"/>
  <c r="T19" i="1" s="1"/>
  <c r="M19" i="1"/>
  <c r="S19" i="1" s="1"/>
  <c r="L19" i="1"/>
  <c r="R19" i="1" s="1"/>
  <c r="K19" i="1"/>
  <c r="Q19" i="1" s="1"/>
  <c r="J19" i="1"/>
  <c r="V18" i="1"/>
  <c r="U18" i="1"/>
  <c r="T18" i="1"/>
  <c r="S18" i="1"/>
  <c r="R18" i="1"/>
  <c r="Q18" i="1"/>
  <c r="P18" i="1"/>
  <c r="U16" i="1"/>
  <c r="V16" i="1" s="1"/>
  <c r="S16" i="1"/>
  <c r="N16" i="1"/>
  <c r="T16" i="1" s="1"/>
  <c r="M16" i="1"/>
  <c r="L16" i="1"/>
  <c r="R16" i="1" s="1"/>
  <c r="K16" i="1"/>
  <c r="Q16" i="1" s="1"/>
  <c r="J16" i="1"/>
  <c r="P16" i="1" s="1"/>
  <c r="U15" i="1"/>
  <c r="V15" i="1" s="1"/>
  <c r="S15" i="1"/>
  <c r="N15" i="1"/>
  <c r="T15" i="1" s="1"/>
  <c r="M15" i="1"/>
  <c r="L15" i="1"/>
  <c r="R15" i="1" s="1"/>
  <c r="K15" i="1"/>
  <c r="Q15" i="1" s="1"/>
  <c r="J15" i="1"/>
  <c r="P15" i="1" s="1"/>
  <c r="U14" i="1"/>
  <c r="V14" i="1" s="1"/>
  <c r="S14" i="1"/>
  <c r="N14" i="1"/>
  <c r="T14" i="1" s="1"/>
  <c r="M14" i="1"/>
  <c r="L14" i="1"/>
  <c r="R14" i="1" s="1"/>
  <c r="K14" i="1"/>
  <c r="Q14" i="1" s="1"/>
  <c r="J14" i="1"/>
  <c r="P14" i="1" s="1"/>
  <c r="U13" i="1"/>
  <c r="V13" i="1" s="1"/>
  <c r="S13" i="1"/>
  <c r="N13" i="1"/>
  <c r="T13" i="1" s="1"/>
  <c r="M13" i="1"/>
  <c r="L13" i="1"/>
  <c r="R13" i="1" s="1"/>
  <c r="K13" i="1"/>
  <c r="Q13" i="1" s="1"/>
  <c r="J13" i="1"/>
  <c r="P13" i="1" s="1"/>
  <c r="U12" i="1"/>
  <c r="V12" i="1" s="1"/>
  <c r="S12" i="1"/>
  <c r="N12" i="1"/>
  <c r="T12" i="1" s="1"/>
  <c r="M12" i="1"/>
  <c r="L12" i="1"/>
  <c r="R12" i="1" s="1"/>
  <c r="K12" i="1"/>
  <c r="Q12" i="1" s="1"/>
  <c r="J12" i="1"/>
  <c r="P12" i="1" s="1"/>
  <c r="V11" i="1"/>
  <c r="U11" i="1"/>
  <c r="T11" i="1"/>
  <c r="S11" i="1"/>
  <c r="R11" i="1"/>
  <c r="Q11" i="1"/>
  <c r="P11" i="1"/>
  <c r="N11" i="1"/>
  <c r="M11" i="1"/>
  <c r="L11" i="1"/>
  <c r="K11" i="1"/>
  <c r="J11" i="1"/>
  <c r="U10" i="1"/>
  <c r="V10" i="1" s="1"/>
  <c r="S10" i="1"/>
  <c r="N10" i="1"/>
  <c r="T10" i="1" s="1"/>
  <c r="M10" i="1"/>
  <c r="L10" i="1"/>
  <c r="R10" i="1" s="1"/>
  <c r="K10" i="1"/>
  <c r="Q10" i="1" s="1"/>
  <c r="J10" i="1"/>
  <c r="P10" i="1" s="1"/>
  <c r="V9" i="1"/>
  <c r="U9" i="1"/>
  <c r="T9" i="1"/>
  <c r="S9" i="1"/>
  <c r="R9" i="1"/>
  <c r="Q9" i="1"/>
  <c r="P9" i="1"/>
  <c r="N9" i="1"/>
  <c r="M9" i="1"/>
  <c r="L9" i="1"/>
  <c r="K9" i="1"/>
  <c r="J9" i="1"/>
  <c r="U8" i="1"/>
  <c r="V8" i="1" s="1"/>
  <c r="S8" i="1"/>
  <c r="N8" i="1"/>
  <c r="T8" i="1" s="1"/>
  <c r="M8" i="1"/>
  <c r="L8" i="1"/>
  <c r="R8" i="1" s="1"/>
  <c r="K8" i="1"/>
  <c r="Q8" i="1" s="1"/>
  <c r="J8" i="1"/>
  <c r="P8" i="1" s="1"/>
  <c r="R44" i="5" l="1"/>
  <c r="S44" i="5" s="1"/>
  <c r="Y44" i="6"/>
  <c r="J44" i="5"/>
  <c r="O44" i="5" s="1"/>
  <c r="L44" i="5"/>
  <c r="Q44" i="5" s="1"/>
  <c r="K44" i="5"/>
  <c r="P44" i="5" s="1"/>
  <c r="L36" i="5"/>
  <c r="Q36" i="5" s="1"/>
  <c r="Q30" i="5"/>
  <c r="K30" i="5"/>
  <c r="P30" i="5" s="1"/>
  <c r="K24" i="5"/>
  <c r="P24" i="5" s="1"/>
  <c r="J24" i="5"/>
  <c r="O24" i="5" s="1"/>
  <c r="Y24" i="6"/>
  <c r="L24" i="5"/>
  <c r="Q24" i="5" s="1"/>
  <c r="J18" i="5"/>
  <c r="O18" i="5" s="1"/>
  <c r="Z18" i="6"/>
  <c r="L18" i="5"/>
  <c r="Q18" i="5" s="1"/>
  <c r="K18" i="5"/>
  <c r="P18" i="5" s="1"/>
  <c r="I7" i="6"/>
  <c r="P7" i="6" s="1"/>
  <c r="W7" i="6" s="1"/>
  <c r="L7" i="6"/>
  <c r="S7" i="6" s="1"/>
  <c r="Z7" i="6" s="1"/>
  <c r="J7" i="6"/>
  <c r="Q7" i="6" s="1"/>
  <c r="X7" i="6" s="1"/>
  <c r="L9" i="5"/>
  <c r="Q9" i="5" s="1"/>
  <c r="M7" i="6"/>
  <c r="T7" i="6" s="1"/>
  <c r="AA7" i="6" s="1"/>
  <c r="K7" i="6"/>
  <c r="R7" i="6" s="1"/>
  <c r="Y7" i="6" s="1"/>
  <c r="R36" i="5"/>
  <c r="S36" i="5" s="1"/>
  <c r="J36" i="5"/>
  <c r="O36" i="5" s="1"/>
</calcChain>
</file>

<file path=xl/sharedStrings.xml><?xml version="1.0" encoding="utf-8"?>
<sst xmlns="http://schemas.openxmlformats.org/spreadsheetml/2006/main" count="590" uniqueCount="100">
  <si>
    <t>------</t>
  </si>
  <si>
    <t>1987-1992</t>
  </si>
  <si>
    <t>1992-1997</t>
  </si>
  <si>
    <t>Allegany County</t>
  </si>
  <si>
    <t>Anne Arundel County</t>
  </si>
  <si>
    <t>Baltimore City</t>
  </si>
  <si>
    <t>Baltimore County</t>
  </si>
  <si>
    <t>BALTIMORE REGION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</si>
  <si>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</si>
  <si>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</si>
  <si>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</si>
  <si>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</si>
  <si>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</si>
  <si>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</si>
  <si>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</si>
  <si>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</si>
  <si>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</si>
  <si>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</si>
  <si>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</si>
  <si>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LOWER EASTERN SHORE REGION</t>
  </si>
  <si>
    <t>MARYLAND</t>
  </si>
  <si>
    <t>Montgomery County</t>
  </si>
  <si>
    <t>Prince George's County</t>
  </si>
  <si>
    <t>Queen Anne's County</t>
  </si>
  <si>
    <t>Somerset County</t>
  </si>
  <si>
    <t>SOUTHERN MARYLAND REGION</t>
  </si>
  <si>
    <t>St. Mary's County</t>
  </si>
  <si>
    <t>Talbot County</t>
  </si>
  <si>
    <t>UPPER EASTERN SHORE REGION</t>
  </si>
  <si>
    <t>Washington County</t>
  </si>
  <si>
    <t>WASHINGTON SUBURBAN REGION</t>
  </si>
  <si>
    <t>WESTERN MARYLAND REGION</t>
  </si>
  <si>
    <t>Wicomico County</t>
  </si>
  <si>
    <t>Worcester County</t>
  </si>
  <si>
    <t>1997-2002</t>
  </si>
  <si>
    <t>---------------</t>
  </si>
  <si>
    <t>Percent</t>
  </si>
  <si>
    <t>Change</t>
  </si>
  <si>
    <t>Percent Change</t>
  </si>
  <si>
    <t>2002-2007</t>
  </si>
  <si>
    <r>
      <t xml:space="preserve">1/ </t>
    </r>
    <r>
      <rPr>
        <sz val="10"/>
        <rFont val="Arial"/>
        <family val="2"/>
      </rPr>
      <t xml:space="preserve"> Figures reported for 1997 and later reflect coverage adjustments to ensure a more accurate report of agriculture in the U.S.  The Figures for 1997 differ</t>
    </r>
  </si>
  <si>
    <r>
      <t xml:space="preserve">    from those orignally reported as part of the 1997 Census of Agriculture.  </t>
    </r>
    <r>
      <rPr>
        <b/>
        <sz val="10"/>
        <rFont val="Arial"/>
        <family val="2"/>
      </rPr>
      <t xml:space="preserve">Data for 1997 and later are not directly comparable to 1987 and 1992 data.  </t>
    </r>
  </si>
  <si>
    <t>2007-2012</t>
  </si>
  <si>
    <t>1987-2012</t>
  </si>
  <si>
    <t>County</t>
  </si>
  <si>
    <t>County ANSI</t>
  </si>
  <si>
    <t xml:space="preserve">       2007  -  &lt;b&gt;VALUE&lt;/b&gt;</t>
  </si>
  <si>
    <t>ALLEGANY</t>
  </si>
  <si>
    <t>ANNE ARUNDEL</t>
  </si>
  <si>
    <t>BALTIMORE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</si>
  <si>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</si>
  <si>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</si>
  <si>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</si>
  <si>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</si>
  <si>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</si>
  <si>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</si>
  <si>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</si>
  <si>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</si>
  <si>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</si>
  <si>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</si>
  <si>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</si>
  <si>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</si>
  <si>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GEORGES</t>
  </si>
  <si>
    <t>QUEEN ANNES</t>
  </si>
  <si>
    <t>ST MARYS</t>
  </si>
  <si>
    <t>SOMERSET</t>
  </si>
  <si>
    <t>TALBOT</t>
  </si>
  <si>
    <t>WASHINGTON</t>
  </si>
  <si>
    <t>WICOMICO</t>
  </si>
  <si>
    <t>WORCESTER</t>
  </si>
  <si>
    <t>LineSort</t>
  </si>
  <si>
    <t>Reg_Sort</t>
  </si>
  <si>
    <t>Cntycode</t>
  </si>
  <si>
    <t>LEANAME</t>
  </si>
  <si>
    <t>med price</t>
  </si>
  <si>
    <t>STATE OF MARYLAND</t>
  </si>
  <si>
    <t>Baltimore Region</t>
  </si>
  <si>
    <t>Washington Region</t>
  </si>
  <si>
    <t>Southern Maryland Region</t>
  </si>
  <si>
    <t>Western Maryland Region</t>
  </si>
  <si>
    <t>Upper Eastern Shore Region</t>
  </si>
  <si>
    <t>Lower Eastern Shore Region</t>
  </si>
  <si>
    <t>Extracted from; 1997, 2002, 2007 and 2012 Census of Agriculture.</t>
  </si>
  <si>
    <t>Prepared by the Maryland Department of Planning, May 2014.</t>
  </si>
  <si>
    <t>ESTIMATED AVERAGE MARKET VALUE OF LAND AND BUILDINGS PER ACRE  /1</t>
  </si>
  <si>
    <t>FOR MARYLAND AND ITS JURISDICTIONS</t>
  </si>
  <si>
    <r>
      <t xml:space="preserve">1997 </t>
    </r>
    <r>
      <rPr>
        <b/>
        <sz val="8"/>
        <rFont val="Arial"/>
        <family val="2"/>
      </rPr>
      <t>1</t>
    </r>
  </si>
  <si>
    <r>
      <t xml:space="preserve">2002 </t>
    </r>
    <r>
      <rPr>
        <b/>
        <sz val="8"/>
        <rFont val="Arial"/>
        <family val="2"/>
      </rPr>
      <t>1</t>
    </r>
  </si>
  <si>
    <r>
      <t xml:space="preserve">2007 </t>
    </r>
    <r>
      <rPr>
        <b/>
        <sz val="8"/>
        <rFont val="Arial"/>
        <family val="2"/>
      </rPr>
      <t>1</t>
    </r>
  </si>
  <si>
    <t>1987-2007</t>
  </si>
  <si>
    <t>1/  Figures reported for 1997 and 2002 reflect coverage adjustments to ensure a more accurate report of agriculture in the U.S.  The Figures for 1997 differ</t>
  </si>
  <si>
    <t xml:space="preserve">    from those orignally reported as part of the 1997 Census of Agriculture.  Data for both 1997 and 2002 are not directly comparable to 1987 and 1992 data.  </t>
  </si>
  <si>
    <t>Prepared by the Maryland Department of Planning, July 2004.</t>
  </si>
  <si>
    <t>Extracted from; 1997 and 2002 Census of Agriculture.</t>
  </si>
  <si>
    <t>ACRES OF LAND IN FARMS FOR MARYLAND AND ITS JURISDICTIONS 1/</t>
  </si>
  <si>
    <r>
      <t xml:space="preserve">1/ </t>
    </r>
    <r>
      <rPr>
        <sz val="10"/>
        <rFont val="Arial"/>
      </rPr>
      <t xml:space="preserve"> Figures reported for 1997 and later reflect coverage adjustments to ensure a more accurate report of agriculture in the U.S.  The Figures for 1997 differ</t>
    </r>
  </si>
  <si>
    <t xml:space="preserve">    from those orignally reported as part of the 1997 Census of Agriculture.  Data for 1997 and later are not directly comparable to 1987 and 1992 data.  </t>
  </si>
  <si>
    <t>Prepared by the Maryland Department of Planning, March 2009.</t>
  </si>
  <si>
    <t>Extracted from; 1997, 2002 and 2007 Census of Agriculture.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</si>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</sst>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_(&quot;$&quot;* #,##0_);_(&quot;$&quot;* \(#,##0\);_(&quot;$&quot;* &quot;-&quot;??_);_(@_)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</font>
    <font>
      <b/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3" fontId="6" fillId="0" borderId="0"/>
    <xf numFmtId="5" fontId="6" fillId="0" borderId="0"/>
    <xf numFmtId="14" fontId="6" fillId="0" borderId="0"/>
    <xf numFmtId="2" fontId="6" fillId="0" borderId="0"/>
    <xf numFmtId="0" fontId="1" fillId="0" borderId="0"/>
    <xf numFmtId="0" fontId="2" fillId="0" borderId="0"/>
    <xf numFmtId="0" fontId="6" fillId="0" borderId="1"/>
    <xf numFmtId="0" fontId="5" fillId="0" borderId="0"/>
    <xf numFmtId="3" fontId="5" fillId="0" borderId="0"/>
    <xf numFmtId="5" fontId="5" fillId="0" borderId="0"/>
    <xf numFmtId="14" fontId="5" fillId="0" borderId="0"/>
    <xf numFmtId="2" fontId="5" fillId="0" borderId="0"/>
    <xf numFmtId="0" fontId="7" fillId="0" borderId="0"/>
    <xf numFmtId="0" fontId="8" fillId="0" borderId="0"/>
    <xf numFmtId="0" fontId="5" fillId="0" borderId="1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3" fillId="0" borderId="0" xfId="0" applyFont="1" applyBorder="1"/>
    <xf numFmtId="3" fontId="0" fillId="0" borderId="0" xfId="0" applyNumberFormat="1" applyBorder="1" applyAlignment="1">
      <alignment horizontal="right"/>
    </xf>
    <xf numFmtId="0" fontId="4" fillId="0" borderId="0" xfId="0" applyFont="1" applyBorder="1"/>
    <xf numFmtId="0" fontId="0" fillId="0" borderId="0" xfId="0" applyFill="1" applyBorder="1"/>
    <xf numFmtId="0" fontId="4" fillId="0" borderId="0" xfId="0" applyFont="1" applyFill="1" applyBorder="1"/>
    <xf numFmtId="0" fontId="0" fillId="0" borderId="2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6" xfId="0" quotePrefix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6" fontId="0" fillId="0" borderId="0" xfId="0" applyNumberFormat="1"/>
    <xf numFmtId="165" fontId="4" fillId="0" borderId="0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0" fillId="0" borderId="0" xfId="0"/>
    <xf numFmtId="0" fontId="4" fillId="0" borderId="0" xfId="0" applyFont="1" applyFill="1" applyBorder="1"/>
    <xf numFmtId="0" fontId="5" fillId="0" borderId="0" xfId="0" applyFont="1" applyBorder="1"/>
    <xf numFmtId="0" fontId="4" fillId="0" borderId="2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164" fontId="3" fillId="0" borderId="0" xfId="17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0" xfId="0" applyFont="1" applyFill="1" applyBorder="1"/>
    <xf numFmtId="164" fontId="3" fillId="0" borderId="6" xfId="17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0" fillId="0" borderId="0" xfId="0" applyBorder="1" applyAlignment="1"/>
    <xf numFmtId="3" fontId="3" fillId="0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166" fontId="0" fillId="0" borderId="0" xfId="16" applyNumberFormat="1" applyFont="1" applyBorder="1"/>
    <xf numFmtId="3" fontId="5" fillId="0" borderId="0" xfId="0" applyNumberFormat="1" applyFon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3" fillId="0" borderId="0" xfId="8" applyNumberFormat="1" applyFont="1" applyFill="1" applyBorder="1" applyAlignment="1">
      <alignment horizontal="right"/>
    </xf>
    <xf numFmtId="164" fontId="5" fillId="0" borderId="0" xfId="8" applyNumberFormat="1" applyBorder="1" applyAlignment="1">
      <alignment horizontal="right"/>
    </xf>
  </cellXfs>
  <cellStyles count="18">
    <cellStyle name="Comma0" xfId="1"/>
    <cellStyle name="Comma0 2" xfId="9"/>
    <cellStyle name="Currency" xfId="16" builtinId="4"/>
    <cellStyle name="Currency0" xfId="2"/>
    <cellStyle name="Currency0 2" xfId="10"/>
    <cellStyle name="Date" xfId="3"/>
    <cellStyle name="Date 2" xfId="11"/>
    <cellStyle name="Fixed" xfId="4"/>
    <cellStyle name="Fixed 2" xfId="12"/>
    <cellStyle name="Heading 1" xfId="5" builtinId="16" customBuiltin="1"/>
    <cellStyle name="Heading 1 2" xfId="13"/>
    <cellStyle name="Heading 2" xfId="6" builtinId="17" customBuiltin="1"/>
    <cellStyle name="Heading 2 2" xfId="14"/>
    <cellStyle name="Normal" xfId="0" builtinId="0"/>
    <cellStyle name="Normal 2" xfId="8"/>
    <cellStyle name="Percent" xfId="17" builtinId="5"/>
    <cellStyle name="Total" xfId="7" builtinId="25" customBuiltin="1"/>
    <cellStyle name="Total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V55"/>
  <sheetViews>
    <sheetView showGridLines="0" tabSelected="1" zoomScale="80" zoomScaleNormal="80" workbookViewId="0">
      <selection activeCell="B2" sqref="B2:S2"/>
    </sheetView>
  </sheetViews>
  <sheetFormatPr defaultColWidth="9.109375" defaultRowHeight="13.2" x14ac:dyDescent="0.25"/>
  <cols>
    <col min="1" max="1" width="6.109375" style="1" customWidth="1"/>
    <col min="2" max="2" width="32.5546875" style="1" customWidth="1"/>
    <col min="3" max="8" width="10.33203125" style="1" customWidth="1"/>
    <col min="9" max="9" width="1.6640625" style="1" customWidth="1"/>
    <col min="10" max="14" width="9.6640625" style="1" customWidth="1"/>
    <col min="15" max="15" width="1.6640625" style="1" customWidth="1"/>
    <col min="16" max="20" width="10.6640625" style="1" customWidth="1"/>
    <col min="21" max="21" width="9.6640625" style="1" customWidth="1"/>
    <col min="22" max="22" width="10.6640625" style="1" customWidth="1"/>
    <col min="23" max="16384" width="9.109375" style="1"/>
  </cols>
  <sheetData>
    <row r="2" spans="2:256" ht="15.6" x14ac:dyDescent="0.3">
      <c r="B2" s="51" t="s">
        <v>84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2:256" ht="13.8" customHeight="1" x14ac:dyDescent="0.3">
      <c r="B3" s="51" t="s">
        <v>85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2:256" x14ac:dyDescent="0.25">
      <c r="P4" s="8"/>
      <c r="Q4" s="8"/>
      <c r="R4" s="8"/>
      <c r="S4" s="8"/>
      <c r="T4" s="16"/>
      <c r="V4" s="8" t="s">
        <v>36</v>
      </c>
    </row>
    <row r="5" spans="2:256" ht="13.8" thickBot="1" x14ac:dyDescent="0.3">
      <c r="I5" s="8"/>
      <c r="J5" s="49" t="s">
        <v>37</v>
      </c>
      <c r="K5" s="49"/>
      <c r="L5" s="49"/>
      <c r="M5" s="49"/>
      <c r="N5" s="49"/>
      <c r="O5" s="8"/>
      <c r="P5" s="49" t="s">
        <v>38</v>
      </c>
      <c r="Q5" s="49"/>
      <c r="R5" s="49"/>
      <c r="S5" s="49"/>
      <c r="T5" s="50"/>
      <c r="U5" s="40" t="s">
        <v>37</v>
      </c>
      <c r="V5" s="40" t="s">
        <v>37</v>
      </c>
    </row>
    <row r="6" spans="2:256" x14ac:dyDescent="0.25">
      <c r="C6" s="17">
        <v>1987</v>
      </c>
      <c r="D6" s="17">
        <v>1992</v>
      </c>
      <c r="E6" s="17">
        <v>1997</v>
      </c>
      <c r="F6" s="17">
        <v>2002</v>
      </c>
      <c r="G6" s="17">
        <v>2007</v>
      </c>
      <c r="H6" s="17">
        <v>2012</v>
      </c>
      <c r="J6" s="17" t="s">
        <v>1</v>
      </c>
      <c r="K6" s="17" t="s">
        <v>2</v>
      </c>
      <c r="L6" s="17" t="s">
        <v>34</v>
      </c>
      <c r="M6" s="17" t="s">
        <v>39</v>
      </c>
      <c r="N6" s="17" t="s">
        <v>42</v>
      </c>
      <c r="O6" s="17"/>
      <c r="P6" s="17" t="s">
        <v>1</v>
      </c>
      <c r="Q6" s="17" t="s">
        <v>2</v>
      </c>
      <c r="R6" s="17" t="s">
        <v>34</v>
      </c>
      <c r="S6" s="18" t="s">
        <v>39</v>
      </c>
      <c r="T6" s="19" t="s">
        <v>42</v>
      </c>
      <c r="U6" s="14" t="s">
        <v>43</v>
      </c>
      <c r="V6" s="14" t="s">
        <v>43</v>
      </c>
    </row>
    <row r="7" spans="2:256" x14ac:dyDescent="0.25">
      <c r="C7" s="20" t="s">
        <v>35</v>
      </c>
      <c r="D7" s="20" t="s">
        <v>35</v>
      </c>
      <c r="E7" s="20" t="s">
        <v>35</v>
      </c>
      <c r="F7" s="20" t="s">
        <v>35</v>
      </c>
      <c r="G7" s="20" t="s">
        <v>35</v>
      </c>
      <c r="H7" s="20" t="s">
        <v>35</v>
      </c>
      <c r="J7" s="20" t="s">
        <v>35</v>
      </c>
      <c r="K7" s="20" t="s">
        <v>35</v>
      </c>
      <c r="L7" s="20" t="s">
        <v>35</v>
      </c>
      <c r="M7" s="20" t="s">
        <v>35</v>
      </c>
      <c r="N7" s="20" t="s">
        <v>35</v>
      </c>
      <c r="O7" s="32"/>
      <c r="P7" s="20" t="s">
        <v>35</v>
      </c>
      <c r="Q7" s="20" t="s">
        <v>35</v>
      </c>
      <c r="R7" s="20" t="s">
        <v>35</v>
      </c>
      <c r="S7" s="20" t="s">
        <v>35</v>
      </c>
      <c r="T7" s="21" t="s">
        <v>35</v>
      </c>
      <c r="U7" s="20" t="s">
        <v>35</v>
      </c>
      <c r="V7" s="20" t="s">
        <v>35</v>
      </c>
    </row>
    <row r="8" spans="2:256" x14ac:dyDescent="0.25">
      <c r="B8" s="4" t="s">
        <v>20</v>
      </c>
      <c r="C8" s="41">
        <v>2261</v>
      </c>
      <c r="D8" s="41">
        <v>2911</v>
      </c>
      <c r="E8" s="41">
        <v>3247</v>
      </c>
      <c r="F8" s="52">
        <v>4084</v>
      </c>
      <c r="G8" s="52">
        <v>7034</v>
      </c>
      <c r="H8" s="27">
        <v>6930</v>
      </c>
      <c r="I8" s="22"/>
      <c r="J8" s="41">
        <v>650</v>
      </c>
      <c r="K8" s="41">
        <v>336</v>
      </c>
      <c r="L8" s="41">
        <v>837</v>
      </c>
      <c r="M8" s="41">
        <v>2950</v>
      </c>
      <c r="N8" s="41">
        <v>-104</v>
      </c>
      <c r="O8" s="42"/>
      <c r="P8" s="43">
        <v>0.28748341441839892</v>
      </c>
      <c r="Q8" s="43">
        <v>0.11542425283407763</v>
      </c>
      <c r="R8" s="43">
        <v>0.25777640899291654</v>
      </c>
      <c r="S8" s="43">
        <v>0.72233104799216452</v>
      </c>
      <c r="T8" s="43">
        <v>-1.4785328404890531E-2</v>
      </c>
      <c r="U8" s="44">
        <v>4669</v>
      </c>
      <c r="V8" s="43">
        <v>2.0650154798761609</v>
      </c>
    </row>
    <row r="9" spans="2:256" x14ac:dyDescent="0.25">
      <c r="C9" s="28"/>
      <c r="D9" s="28"/>
      <c r="E9" s="28"/>
      <c r="F9" s="28"/>
      <c r="G9" s="28"/>
      <c r="H9" s="28"/>
      <c r="J9" s="28" t="s">
        <v>99</v>
      </c>
      <c r="K9" s="28" t="s">
        <v>99</v>
      </c>
      <c r="L9" s="28" t="s">
        <v>99</v>
      </c>
      <c r="M9" s="41" t="s">
        <v>99</v>
      </c>
      <c r="N9" s="41" t="s">
        <v>99</v>
      </c>
      <c r="O9" s="32"/>
      <c r="P9" s="32" t="s">
        <v>99</v>
      </c>
      <c r="Q9" s="45" t="s">
        <v>99</v>
      </c>
      <c r="R9" s="32" t="s">
        <v>99</v>
      </c>
      <c r="S9" s="32" t="s">
        <v>99</v>
      </c>
      <c r="T9" s="32" t="s">
        <v>99</v>
      </c>
      <c r="U9" s="44" t="s">
        <v>99</v>
      </c>
      <c r="V9" s="32" t="s">
        <v>99</v>
      </c>
    </row>
    <row r="10" spans="2:256" x14ac:dyDescent="0.25">
      <c r="B10" s="4" t="s">
        <v>7</v>
      </c>
      <c r="C10" s="41">
        <v>3021.5351143648577</v>
      </c>
      <c r="D10" s="41">
        <v>4023.4957463989936</v>
      </c>
      <c r="E10" s="41">
        <v>4441.6484438043772</v>
      </c>
      <c r="F10" s="41">
        <v>5917.8126341604775</v>
      </c>
      <c r="G10" s="41">
        <v>9447.4159555024471</v>
      </c>
      <c r="H10" s="27">
        <v>9045.65133924162</v>
      </c>
      <c r="I10" s="23"/>
      <c r="J10" s="41">
        <v>1001.9606320341359</v>
      </c>
      <c r="K10" s="41">
        <v>418.15269740538361</v>
      </c>
      <c r="L10" s="41">
        <v>1476.1641903561003</v>
      </c>
      <c r="M10" s="41">
        <v>3529.6033213419696</v>
      </c>
      <c r="N10" s="41">
        <v>-401.7646162608271</v>
      </c>
      <c r="O10" s="42"/>
      <c r="P10" s="43">
        <v>0.33160648283405875</v>
      </c>
      <c r="Q10" s="43">
        <v>0.10392770957434912</v>
      </c>
      <c r="R10" s="43">
        <v>0.33234602176027483</v>
      </c>
      <c r="S10" s="43">
        <v>0.59643715331022673</v>
      </c>
      <c r="T10" s="43">
        <v>-4.2526402791318592E-2</v>
      </c>
      <c r="U10" s="44">
        <v>6024.1162248767623</v>
      </c>
      <c r="V10" s="43">
        <v>1.9937270284356972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2:256" x14ac:dyDescent="0.25">
      <c r="C11" s="28"/>
      <c r="D11" s="28"/>
      <c r="E11" s="28"/>
      <c r="F11" s="28"/>
      <c r="G11" s="28"/>
      <c r="H11" s="28"/>
      <c r="J11" s="28" t="s">
        <v>99</v>
      </c>
      <c r="K11" s="28" t="s">
        <v>99</v>
      </c>
      <c r="L11" s="28" t="s">
        <v>99</v>
      </c>
      <c r="M11" s="41" t="s">
        <v>99</v>
      </c>
      <c r="N11" s="41" t="s">
        <v>99</v>
      </c>
      <c r="O11" s="32"/>
      <c r="P11" s="32" t="s">
        <v>99</v>
      </c>
      <c r="Q11" s="32" t="s">
        <v>99</v>
      </c>
      <c r="R11" s="32" t="s">
        <v>99</v>
      </c>
      <c r="S11" s="32" t="s">
        <v>99</v>
      </c>
      <c r="T11" s="32" t="s">
        <v>99</v>
      </c>
      <c r="U11" s="44" t="s">
        <v>99</v>
      </c>
      <c r="V11" s="32" t="s">
        <v>99</v>
      </c>
    </row>
    <row r="12" spans="2:256" x14ac:dyDescent="0.25">
      <c r="B12" s="1" t="s">
        <v>4</v>
      </c>
      <c r="C12" s="28">
        <v>3961</v>
      </c>
      <c r="D12" s="28">
        <v>5126</v>
      </c>
      <c r="E12" s="28">
        <v>5330</v>
      </c>
      <c r="F12" s="53">
        <v>7475</v>
      </c>
      <c r="G12" s="53">
        <v>13204</v>
      </c>
      <c r="H12" s="28">
        <v>11579</v>
      </c>
      <c r="I12" s="24"/>
      <c r="J12" s="28">
        <v>1165</v>
      </c>
      <c r="K12" s="28">
        <v>204</v>
      </c>
      <c r="L12" s="29">
        <v>2145</v>
      </c>
      <c r="M12" s="29">
        <v>5729</v>
      </c>
      <c r="N12" s="29">
        <v>-1625</v>
      </c>
      <c r="O12" s="11"/>
      <c r="P12" s="33">
        <v>0.29411764705882354</v>
      </c>
      <c r="Q12" s="33">
        <v>3.9797112758486151E-2</v>
      </c>
      <c r="R12" s="35">
        <v>0.40243902439024393</v>
      </c>
      <c r="S12" s="35">
        <v>0.76642140468227427</v>
      </c>
      <c r="T12" s="35">
        <v>-0.12306876704029082</v>
      </c>
      <c r="U12" s="46">
        <v>7618</v>
      </c>
      <c r="V12" s="35">
        <v>1.9232517041151225</v>
      </c>
    </row>
    <row r="13" spans="2:256" x14ac:dyDescent="0.25">
      <c r="B13" s="5" t="s">
        <v>6</v>
      </c>
      <c r="C13" s="28">
        <v>3290</v>
      </c>
      <c r="D13" s="28">
        <v>5327</v>
      </c>
      <c r="E13" s="28">
        <v>4934</v>
      </c>
      <c r="F13" s="53">
        <v>6824</v>
      </c>
      <c r="G13" s="53">
        <v>9209</v>
      </c>
      <c r="H13" s="28">
        <v>9440</v>
      </c>
      <c r="I13" s="24"/>
      <c r="J13" s="28">
        <v>2037</v>
      </c>
      <c r="K13" s="28">
        <v>-393</v>
      </c>
      <c r="L13" s="29">
        <v>1890</v>
      </c>
      <c r="M13" s="29">
        <v>2385</v>
      </c>
      <c r="N13" s="29">
        <v>231</v>
      </c>
      <c r="O13" s="11"/>
      <c r="P13" s="33">
        <v>0.61914893617021272</v>
      </c>
      <c r="Q13" s="33">
        <v>-7.3775107940679555E-2</v>
      </c>
      <c r="R13" s="35">
        <v>0.38305634373733277</v>
      </c>
      <c r="S13" s="35">
        <v>0.34950175849941384</v>
      </c>
      <c r="T13" s="35">
        <v>2.5084156803127377E-2</v>
      </c>
      <c r="U13" s="46">
        <v>6150</v>
      </c>
      <c r="V13" s="35">
        <v>1.8693009118541033</v>
      </c>
    </row>
    <row r="14" spans="2:256" x14ac:dyDescent="0.25">
      <c r="B14" s="5" t="s">
        <v>10</v>
      </c>
      <c r="C14" s="28">
        <v>2449</v>
      </c>
      <c r="D14" s="28">
        <v>3480</v>
      </c>
      <c r="E14" s="28">
        <v>3894</v>
      </c>
      <c r="F14" s="53">
        <v>5629</v>
      </c>
      <c r="G14" s="53">
        <v>7881</v>
      </c>
      <c r="H14" s="28">
        <v>8144</v>
      </c>
      <c r="I14" s="10"/>
      <c r="J14" s="28">
        <v>1031</v>
      </c>
      <c r="K14" s="28">
        <v>414</v>
      </c>
      <c r="L14" s="29">
        <v>1735</v>
      </c>
      <c r="M14" s="29">
        <v>2252</v>
      </c>
      <c r="N14" s="29">
        <v>263</v>
      </c>
      <c r="O14" s="11"/>
      <c r="P14" s="33">
        <v>0.42098815843201309</v>
      </c>
      <c r="Q14" s="33">
        <v>0.11896551724137931</v>
      </c>
      <c r="R14" s="35">
        <v>0.44555726759116587</v>
      </c>
      <c r="S14" s="35">
        <v>0.40007106057914371</v>
      </c>
      <c r="T14" s="35">
        <v>3.337139956858267E-2</v>
      </c>
      <c r="U14" s="46">
        <v>5695</v>
      </c>
      <c r="V14" s="35">
        <v>2.3254389546753775</v>
      </c>
    </row>
    <row r="15" spans="2:256" x14ac:dyDescent="0.25">
      <c r="B15" s="5" t="s">
        <v>16</v>
      </c>
      <c r="C15" s="28">
        <v>2907</v>
      </c>
      <c r="D15" s="28">
        <v>3825</v>
      </c>
      <c r="E15" s="53">
        <v>4070</v>
      </c>
      <c r="F15" s="53">
        <v>4903</v>
      </c>
      <c r="G15" s="53">
        <v>9721</v>
      </c>
      <c r="H15" s="28">
        <v>8264</v>
      </c>
      <c r="I15" s="24"/>
      <c r="J15" s="28">
        <v>918</v>
      </c>
      <c r="K15" s="28">
        <v>245</v>
      </c>
      <c r="L15" s="29">
        <v>833</v>
      </c>
      <c r="M15" s="29">
        <v>4818</v>
      </c>
      <c r="N15" s="29">
        <v>-1457</v>
      </c>
      <c r="O15" s="11"/>
      <c r="P15" s="33">
        <v>0.31578947368421051</v>
      </c>
      <c r="Q15" s="33">
        <v>6.4052287581699341E-2</v>
      </c>
      <c r="R15" s="35">
        <v>0.20466830466830466</v>
      </c>
      <c r="S15" s="35">
        <v>0.9826636753008362</v>
      </c>
      <c r="T15" s="35">
        <v>-0.14988169941364057</v>
      </c>
      <c r="U15" s="46">
        <v>5357</v>
      </c>
      <c r="V15" s="35">
        <v>1.8427932576539388</v>
      </c>
    </row>
    <row r="16" spans="2:256" x14ac:dyDescent="0.25">
      <c r="B16" s="5" t="s">
        <v>17</v>
      </c>
      <c r="C16" s="28">
        <v>4017</v>
      </c>
      <c r="D16" s="28">
        <v>4924</v>
      </c>
      <c r="E16" s="53">
        <v>5783</v>
      </c>
      <c r="F16" s="53">
        <v>6071</v>
      </c>
      <c r="G16" s="53">
        <v>13212</v>
      </c>
      <c r="H16" s="28">
        <v>10961</v>
      </c>
      <c r="I16" s="24"/>
      <c r="J16" s="28">
        <v>907</v>
      </c>
      <c r="K16" s="28">
        <v>859</v>
      </c>
      <c r="L16" s="29">
        <v>288</v>
      </c>
      <c r="M16" s="29">
        <v>7141</v>
      </c>
      <c r="N16" s="29">
        <v>-2251</v>
      </c>
      <c r="O16" s="11"/>
      <c r="P16" s="33">
        <v>0.22579039083893454</v>
      </c>
      <c r="Q16" s="33">
        <v>0.17445166531275386</v>
      </c>
      <c r="R16" s="35">
        <v>4.9801141276154245E-2</v>
      </c>
      <c r="S16" s="35">
        <v>1.1762477351342449</v>
      </c>
      <c r="T16" s="35">
        <v>-0.17037541628822284</v>
      </c>
      <c r="U16" s="46">
        <v>6944</v>
      </c>
      <c r="V16" s="35">
        <v>1.7286532237988548</v>
      </c>
    </row>
    <row r="17" spans="2:256" x14ac:dyDescent="0.25">
      <c r="B17" s="5" t="s">
        <v>5</v>
      </c>
      <c r="C17" s="28" t="s">
        <v>0</v>
      </c>
      <c r="D17" s="28" t="s">
        <v>0</v>
      </c>
      <c r="E17" s="28" t="s">
        <v>0</v>
      </c>
      <c r="F17" s="28" t="s">
        <v>0</v>
      </c>
      <c r="G17" s="28" t="s">
        <v>0</v>
      </c>
      <c r="H17" s="28" t="s">
        <v>0</v>
      </c>
      <c r="I17" s="15"/>
      <c r="J17" s="28" t="s">
        <v>0</v>
      </c>
      <c r="K17" s="28" t="s">
        <v>0</v>
      </c>
      <c r="L17" s="28" t="s">
        <v>0</v>
      </c>
      <c r="M17" s="28" t="s">
        <v>0</v>
      </c>
      <c r="N17" s="28" t="s">
        <v>0</v>
      </c>
      <c r="O17" s="32"/>
      <c r="P17" s="28" t="s">
        <v>0</v>
      </c>
      <c r="Q17" s="28" t="s">
        <v>0</v>
      </c>
      <c r="R17" s="28" t="s">
        <v>0</v>
      </c>
      <c r="S17" s="28" t="s">
        <v>0</v>
      </c>
      <c r="T17" s="28" t="s">
        <v>0</v>
      </c>
      <c r="U17" s="47" t="s">
        <v>0</v>
      </c>
      <c r="V17" s="28" t="s">
        <v>0</v>
      </c>
    </row>
    <row r="18" spans="2:256" x14ac:dyDescent="0.25">
      <c r="C18" s="28"/>
      <c r="D18" s="28"/>
      <c r="E18" s="28"/>
      <c r="F18" s="28"/>
      <c r="G18" s="28"/>
      <c r="H18" s="28"/>
      <c r="J18" s="28"/>
      <c r="K18" s="28"/>
      <c r="L18" s="28"/>
      <c r="M18" s="28"/>
      <c r="N18" s="28"/>
      <c r="O18" s="32"/>
      <c r="P18" s="32" t="s">
        <v>99</v>
      </c>
      <c r="Q18" s="32" t="s">
        <v>99</v>
      </c>
      <c r="R18" s="32" t="s">
        <v>99</v>
      </c>
      <c r="S18" s="32" t="s">
        <v>99</v>
      </c>
      <c r="T18" s="32" t="s">
        <v>99</v>
      </c>
      <c r="U18" s="47" t="s">
        <v>99</v>
      </c>
      <c r="V18" s="32" t="s">
        <v>99</v>
      </c>
    </row>
    <row r="19" spans="2:256" x14ac:dyDescent="0.25">
      <c r="B19" s="38" t="s">
        <v>30</v>
      </c>
      <c r="C19" s="41">
        <v>2859.4450731901452</v>
      </c>
      <c r="D19" s="41">
        <v>3980.2305829628826</v>
      </c>
      <c r="E19" s="41">
        <v>4147.7820347463276</v>
      </c>
      <c r="F19" s="41">
        <v>5653.5041060038056</v>
      </c>
      <c r="G19" s="41">
        <v>8755.5339104351078</v>
      </c>
      <c r="H19" s="27">
        <v>8218.6921530769559</v>
      </c>
      <c r="I19" s="23"/>
      <c r="J19" s="41">
        <v>1120.7855097727374</v>
      </c>
      <c r="K19" s="41">
        <v>167.55145178344492</v>
      </c>
      <c r="L19" s="41">
        <v>1505.7220712574781</v>
      </c>
      <c r="M19" s="41">
        <v>3102.0298044313022</v>
      </c>
      <c r="N19" s="41">
        <v>-536.84175735815188</v>
      </c>
      <c r="O19" s="42"/>
      <c r="P19" s="43">
        <v>0.39195909733713857</v>
      </c>
      <c r="Q19" s="43">
        <v>4.2095915874984222E-2</v>
      </c>
      <c r="R19" s="43">
        <v>0.36301861058366003</v>
      </c>
      <c r="S19" s="43">
        <v>0.54869152763806517</v>
      </c>
      <c r="T19" s="43">
        <v>-6.1314565490783811E-2</v>
      </c>
      <c r="U19" s="44">
        <v>5359.2470798868108</v>
      </c>
      <c r="V19" s="43">
        <v>1.8742262721304022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2:256" x14ac:dyDescent="0.25">
      <c r="C20" s="28"/>
      <c r="D20" s="28"/>
      <c r="E20" s="28"/>
      <c r="F20" s="28"/>
      <c r="G20" s="28"/>
      <c r="H20" s="28"/>
      <c r="J20" s="28" t="s">
        <v>99</v>
      </c>
      <c r="K20" s="28" t="s">
        <v>99</v>
      </c>
      <c r="L20" s="28" t="s">
        <v>99</v>
      </c>
      <c r="M20" s="41" t="s">
        <v>99</v>
      </c>
      <c r="N20" s="41" t="s">
        <v>99</v>
      </c>
      <c r="O20" s="32"/>
      <c r="P20" s="32" t="s">
        <v>99</v>
      </c>
      <c r="Q20" s="32" t="s">
        <v>99</v>
      </c>
      <c r="R20" s="32" t="s">
        <v>99</v>
      </c>
      <c r="S20" s="32" t="s">
        <v>99</v>
      </c>
      <c r="T20" s="32" t="s">
        <v>99</v>
      </c>
      <c r="U20" s="44" t="s">
        <v>99</v>
      </c>
      <c r="V20" s="32" t="s">
        <v>99</v>
      </c>
    </row>
    <row r="21" spans="2:256" x14ac:dyDescent="0.25">
      <c r="B21" s="5" t="s">
        <v>14</v>
      </c>
      <c r="C21" s="28">
        <v>2534</v>
      </c>
      <c r="D21" s="28">
        <v>3523</v>
      </c>
      <c r="E21" s="28">
        <v>3874</v>
      </c>
      <c r="F21" s="53">
        <v>5325</v>
      </c>
      <c r="G21" s="53">
        <v>8344</v>
      </c>
      <c r="H21" s="28">
        <v>7595</v>
      </c>
      <c r="I21" s="10"/>
      <c r="J21" s="28">
        <v>989</v>
      </c>
      <c r="K21" s="28">
        <v>351</v>
      </c>
      <c r="L21" s="29">
        <v>1451</v>
      </c>
      <c r="M21" s="29">
        <v>3019</v>
      </c>
      <c r="N21" s="29">
        <v>-749</v>
      </c>
      <c r="O21" s="11"/>
      <c r="P21" s="33">
        <v>0.39029202841357535</v>
      </c>
      <c r="Q21" s="33">
        <v>9.9630996309963096E-2</v>
      </c>
      <c r="R21" s="35">
        <v>0.37454827052142486</v>
      </c>
      <c r="S21" s="35">
        <v>0.56694835680751177</v>
      </c>
      <c r="T21" s="35">
        <v>-8.9765100671140935E-2</v>
      </c>
      <c r="U21" s="46">
        <v>5061</v>
      </c>
      <c r="V21" s="35">
        <v>1.9972375690607735</v>
      </c>
    </row>
    <row r="22" spans="2:256" x14ac:dyDescent="0.25">
      <c r="B22" s="5" t="s">
        <v>21</v>
      </c>
      <c r="C22" s="28">
        <v>3379</v>
      </c>
      <c r="D22" s="28">
        <v>4696</v>
      </c>
      <c r="E22" s="28">
        <v>4339</v>
      </c>
      <c r="F22" s="53">
        <v>5979</v>
      </c>
      <c r="G22" s="53">
        <v>9600</v>
      </c>
      <c r="H22" s="28">
        <v>10171</v>
      </c>
      <c r="I22" s="24"/>
      <c r="J22" s="28">
        <v>1317</v>
      </c>
      <c r="K22" s="28">
        <v>-357</v>
      </c>
      <c r="L22" s="29">
        <v>1640</v>
      </c>
      <c r="M22" s="29">
        <v>3621</v>
      </c>
      <c r="N22" s="29">
        <v>571</v>
      </c>
      <c r="O22" s="11"/>
      <c r="P22" s="33">
        <v>0.38976028410772418</v>
      </c>
      <c r="Q22" s="33">
        <v>-7.6022146507666102E-2</v>
      </c>
      <c r="R22" s="35">
        <v>0.37796727356533766</v>
      </c>
      <c r="S22" s="35">
        <v>0.60561966884094331</v>
      </c>
      <c r="T22" s="35">
        <v>5.9479166666666666E-2</v>
      </c>
      <c r="U22" s="46">
        <v>6792</v>
      </c>
      <c r="V22" s="35">
        <v>2.0100621485646641</v>
      </c>
    </row>
    <row r="23" spans="2:256" x14ac:dyDescent="0.25">
      <c r="B23" s="5" t="s">
        <v>22</v>
      </c>
      <c r="C23" s="28">
        <v>3239</v>
      </c>
      <c r="D23" s="28">
        <v>3809</v>
      </c>
      <c r="E23" s="28">
        <v>5052</v>
      </c>
      <c r="F23" s="53">
        <v>6531</v>
      </c>
      <c r="G23" s="53">
        <v>9460</v>
      </c>
      <c r="H23" s="28">
        <v>7889</v>
      </c>
      <c r="I23" s="24"/>
      <c r="J23" s="28">
        <v>570</v>
      </c>
      <c r="K23" s="28">
        <v>1243</v>
      </c>
      <c r="L23" s="29">
        <v>1479</v>
      </c>
      <c r="M23" s="29">
        <v>2929</v>
      </c>
      <c r="N23" s="29">
        <v>-1571</v>
      </c>
      <c r="O23" s="11"/>
      <c r="P23" s="33">
        <v>0.17598024081506639</v>
      </c>
      <c r="Q23" s="33">
        <v>0.32633237070097137</v>
      </c>
      <c r="R23" s="35">
        <v>0.29275534441805223</v>
      </c>
      <c r="S23" s="35">
        <v>0.44847649670800799</v>
      </c>
      <c r="T23" s="35">
        <v>-0.16606765327695561</v>
      </c>
      <c r="U23" s="46">
        <v>4650</v>
      </c>
      <c r="V23" s="35">
        <v>1.4356282803334361</v>
      </c>
    </row>
    <row r="24" spans="2:256" x14ac:dyDescent="0.25">
      <c r="C24" s="28"/>
      <c r="D24" s="28"/>
      <c r="E24" s="28"/>
      <c r="F24" s="28"/>
      <c r="G24" s="28"/>
      <c r="H24" s="28"/>
      <c r="J24" s="28" t="s">
        <v>99</v>
      </c>
      <c r="K24" s="28" t="s">
        <v>99</v>
      </c>
      <c r="L24" s="28" t="s">
        <v>99</v>
      </c>
      <c r="M24" s="41" t="s">
        <v>99</v>
      </c>
      <c r="N24" s="41" t="s">
        <v>99</v>
      </c>
      <c r="O24" s="32"/>
      <c r="P24" s="32" t="s">
        <v>99</v>
      </c>
      <c r="Q24" s="32" t="s">
        <v>99</v>
      </c>
      <c r="R24" s="32" t="s">
        <v>99</v>
      </c>
      <c r="S24" s="32" t="s">
        <v>99</v>
      </c>
      <c r="T24" s="32" t="s">
        <v>99</v>
      </c>
      <c r="U24" s="44" t="s">
        <v>99</v>
      </c>
      <c r="V24" s="32" t="s">
        <v>99</v>
      </c>
    </row>
    <row r="25" spans="2:256" x14ac:dyDescent="0.25">
      <c r="B25" s="4" t="s">
        <v>25</v>
      </c>
      <c r="C25" s="41">
        <v>2182.9259922174879</v>
      </c>
      <c r="D25" s="41">
        <v>3025.8955223880598</v>
      </c>
      <c r="E25" s="41">
        <v>2863.3981518780288</v>
      </c>
      <c r="F25" s="41">
        <v>3237.7290819416803</v>
      </c>
      <c r="G25" s="41">
        <v>7333.905696898898</v>
      </c>
      <c r="H25" s="27">
        <v>6246.7436479685775</v>
      </c>
      <c r="I25" s="23"/>
      <c r="J25" s="41">
        <v>842.96953017057194</v>
      </c>
      <c r="K25" s="41">
        <v>-162.49737051003103</v>
      </c>
      <c r="L25" s="41">
        <v>374.33093006365152</v>
      </c>
      <c r="M25" s="41">
        <v>4096.1766149572177</v>
      </c>
      <c r="N25" s="41">
        <v>-1087.1620489303205</v>
      </c>
      <c r="O25" s="42"/>
      <c r="P25" s="43">
        <v>0.38616496078012053</v>
      </c>
      <c r="Q25" s="43">
        <v>-5.3702240975520156E-2</v>
      </c>
      <c r="R25" s="43">
        <v>0.13072961223298182</v>
      </c>
      <c r="S25" s="43">
        <v>1.2651387782268437</v>
      </c>
      <c r="T25" s="43">
        <v>-0.14823780041104442</v>
      </c>
      <c r="U25" s="44">
        <v>4063.8176557510897</v>
      </c>
      <c r="V25" s="43">
        <v>1.8616378522402082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2:256" x14ac:dyDescent="0.25">
      <c r="C26" s="28"/>
      <c r="D26" s="28"/>
      <c r="E26" s="28"/>
      <c r="F26" s="28"/>
      <c r="G26" s="28"/>
      <c r="H26" s="28"/>
      <c r="J26" s="28" t="s">
        <v>99</v>
      </c>
      <c r="K26" s="28" t="s">
        <v>99</v>
      </c>
      <c r="L26" s="28" t="s">
        <v>99</v>
      </c>
      <c r="M26" s="41" t="s">
        <v>99</v>
      </c>
      <c r="N26" s="41" t="s">
        <v>99</v>
      </c>
      <c r="O26" s="32"/>
      <c r="P26" s="32" t="s">
        <v>99</v>
      </c>
      <c r="Q26" s="32" t="s">
        <v>99</v>
      </c>
      <c r="R26" s="32" t="s">
        <v>99</v>
      </c>
      <c r="S26" s="32" t="s">
        <v>99</v>
      </c>
      <c r="T26" s="32" t="s">
        <v>99</v>
      </c>
      <c r="U26" s="44" t="s">
        <v>99</v>
      </c>
      <c r="V26" s="32" t="s">
        <v>99</v>
      </c>
    </row>
    <row r="27" spans="2:256" x14ac:dyDescent="0.25">
      <c r="B27" s="5" t="s">
        <v>8</v>
      </c>
      <c r="C27" s="28">
        <v>2933</v>
      </c>
      <c r="D27" s="28">
        <v>3233</v>
      </c>
      <c r="E27" s="28">
        <v>3584</v>
      </c>
      <c r="F27" s="53">
        <v>3980</v>
      </c>
      <c r="G27" s="53">
        <v>8553</v>
      </c>
      <c r="H27" s="28">
        <v>7536</v>
      </c>
      <c r="I27" s="24"/>
      <c r="J27" s="28">
        <v>300</v>
      </c>
      <c r="K27" s="28">
        <v>351</v>
      </c>
      <c r="L27" s="29">
        <v>396</v>
      </c>
      <c r="M27" s="29">
        <v>4573</v>
      </c>
      <c r="N27" s="29">
        <v>-1017</v>
      </c>
      <c r="O27" s="11"/>
      <c r="P27" s="33">
        <v>0.10228435049437436</v>
      </c>
      <c r="Q27" s="33">
        <v>0.10856789359727807</v>
      </c>
      <c r="R27" s="35">
        <v>0.11049107142857142</v>
      </c>
      <c r="S27" s="35">
        <v>1.148994974874372</v>
      </c>
      <c r="T27" s="35">
        <v>-0.1189056471413539</v>
      </c>
      <c r="U27" s="46">
        <v>4603</v>
      </c>
      <c r="V27" s="35">
        <v>1.5693828844186839</v>
      </c>
    </row>
    <row r="28" spans="2:256" x14ac:dyDescent="0.25">
      <c r="B28" s="5" t="s">
        <v>12</v>
      </c>
      <c r="C28" s="28">
        <v>2334</v>
      </c>
      <c r="D28" s="28">
        <v>2927</v>
      </c>
      <c r="E28" s="28">
        <v>2678</v>
      </c>
      <c r="F28" s="53">
        <v>3342</v>
      </c>
      <c r="G28" s="53">
        <v>6788</v>
      </c>
      <c r="H28" s="28">
        <v>6453</v>
      </c>
      <c r="I28" s="24"/>
      <c r="J28" s="28">
        <v>593</v>
      </c>
      <c r="K28" s="28">
        <v>-249</v>
      </c>
      <c r="L28" s="29">
        <v>664</v>
      </c>
      <c r="M28" s="29">
        <v>3446</v>
      </c>
      <c r="N28" s="29">
        <v>-335</v>
      </c>
      <c r="O28" s="11"/>
      <c r="P28" s="33">
        <v>0.25407026563838903</v>
      </c>
      <c r="Q28" s="33">
        <v>-8.5070037581141095E-2</v>
      </c>
      <c r="R28" s="35">
        <v>0.24794622852875281</v>
      </c>
      <c r="S28" s="35">
        <v>1.0311190903650509</v>
      </c>
      <c r="T28" s="35">
        <v>-4.9351797289334122E-2</v>
      </c>
      <c r="U28" s="46">
        <v>4119</v>
      </c>
      <c r="V28" s="35">
        <v>1.7647814910025708</v>
      </c>
    </row>
    <row r="29" spans="2:256" x14ac:dyDescent="0.25">
      <c r="B29" s="5" t="s">
        <v>26</v>
      </c>
      <c r="C29" s="28">
        <v>2085</v>
      </c>
      <c r="D29" s="28">
        <v>2624</v>
      </c>
      <c r="E29" s="28">
        <v>2656</v>
      </c>
      <c r="F29" s="53">
        <v>2831</v>
      </c>
      <c r="G29" s="53">
        <v>7279</v>
      </c>
      <c r="H29" s="28">
        <v>5471</v>
      </c>
      <c r="I29" s="24"/>
      <c r="J29" s="28">
        <v>539</v>
      </c>
      <c r="K29" s="28">
        <v>32</v>
      </c>
      <c r="L29" s="29">
        <v>175</v>
      </c>
      <c r="M29" s="29">
        <v>4448</v>
      </c>
      <c r="N29" s="29">
        <v>-1808</v>
      </c>
      <c r="O29" s="11"/>
      <c r="P29" s="33">
        <v>0.25851318944844126</v>
      </c>
      <c r="Q29" s="33">
        <v>1.2195121951219513E-2</v>
      </c>
      <c r="R29" s="35">
        <v>6.588855421686747E-2</v>
      </c>
      <c r="S29" s="35">
        <v>1.5711762628046626</v>
      </c>
      <c r="T29" s="35">
        <v>-0.2483857672757247</v>
      </c>
      <c r="U29" s="46">
        <v>3386</v>
      </c>
      <c r="V29" s="35">
        <v>1.6239808153477218</v>
      </c>
    </row>
    <row r="30" spans="2:256" x14ac:dyDescent="0.25">
      <c r="C30" s="28"/>
      <c r="D30" s="28"/>
      <c r="E30" s="28"/>
      <c r="F30" s="28"/>
      <c r="G30" s="28"/>
      <c r="H30" s="28"/>
      <c r="J30" s="28" t="s">
        <v>99</v>
      </c>
      <c r="K30" s="28" t="s">
        <v>99</v>
      </c>
      <c r="L30" s="28" t="s">
        <v>99</v>
      </c>
      <c r="M30" s="41" t="s">
        <v>99</v>
      </c>
      <c r="N30" s="41" t="s">
        <v>99</v>
      </c>
      <c r="O30" s="32"/>
      <c r="P30" s="32" t="s">
        <v>99</v>
      </c>
      <c r="Q30" s="32" t="s">
        <v>99</v>
      </c>
      <c r="R30" s="32" t="s">
        <v>99</v>
      </c>
      <c r="S30" s="32" t="s">
        <v>99</v>
      </c>
      <c r="T30" s="32" t="s">
        <v>99</v>
      </c>
      <c r="U30" s="44" t="s">
        <v>99</v>
      </c>
      <c r="V30" s="32" t="s">
        <v>99</v>
      </c>
    </row>
    <row r="31" spans="2:256" x14ac:dyDescent="0.25">
      <c r="B31" s="4" t="s">
        <v>31</v>
      </c>
      <c r="C31" s="41">
        <v>1341.5303296439274</v>
      </c>
      <c r="D31" s="41">
        <v>1782.522675299982</v>
      </c>
      <c r="E31" s="41">
        <v>2187.8528238378685</v>
      </c>
      <c r="F31" s="41">
        <v>2983.3286650976383</v>
      </c>
      <c r="G31" s="41">
        <v>6416.3040467545552</v>
      </c>
      <c r="H31" s="27">
        <v>4988.5123305932011</v>
      </c>
      <c r="I31" s="23"/>
      <c r="J31" s="41">
        <v>440.99234565605457</v>
      </c>
      <c r="K31" s="41">
        <v>405.33014853788654</v>
      </c>
      <c r="L31" s="41">
        <v>795.47584125976982</v>
      </c>
      <c r="M31" s="41">
        <v>3432.9753816569169</v>
      </c>
      <c r="N31" s="41">
        <v>-1427.7917161613541</v>
      </c>
      <c r="O31" s="42"/>
      <c r="P31" s="43">
        <v>0.32872335116948415</v>
      </c>
      <c r="Q31" s="43">
        <v>0.22739130006841191</v>
      </c>
      <c r="R31" s="43">
        <v>0.36358745551465799</v>
      </c>
      <c r="S31" s="43">
        <v>1.1507198056384988</v>
      </c>
      <c r="T31" s="43">
        <v>-0.2225255701346554</v>
      </c>
      <c r="U31" s="44">
        <v>3646.9820009492737</v>
      </c>
      <c r="V31" s="43">
        <v>2.7185237041321799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2:256" x14ac:dyDescent="0.25">
      <c r="C32" s="28"/>
      <c r="D32" s="28"/>
      <c r="E32" s="28"/>
      <c r="F32" s="28"/>
      <c r="G32" s="28"/>
      <c r="H32" s="28"/>
      <c r="J32" s="28" t="s">
        <v>99</v>
      </c>
      <c r="K32" s="28" t="s">
        <v>99</v>
      </c>
      <c r="L32" s="28" t="s">
        <v>99</v>
      </c>
      <c r="M32" s="41" t="s">
        <v>99</v>
      </c>
      <c r="N32" s="41" t="s">
        <v>99</v>
      </c>
      <c r="O32" s="32"/>
      <c r="P32" s="32" t="s">
        <v>99</v>
      </c>
      <c r="Q32" s="32" t="s">
        <v>99</v>
      </c>
      <c r="R32" s="32" t="s">
        <v>99</v>
      </c>
      <c r="S32" s="32" t="s">
        <v>99</v>
      </c>
      <c r="T32" s="32" t="s">
        <v>99</v>
      </c>
      <c r="U32" s="44" t="s">
        <v>99</v>
      </c>
      <c r="V32" s="32" t="s">
        <v>99</v>
      </c>
    </row>
    <row r="33" spans="2:256" x14ac:dyDescent="0.25">
      <c r="B33" s="5" t="s">
        <v>3</v>
      </c>
      <c r="C33" s="28">
        <v>886</v>
      </c>
      <c r="D33" s="28">
        <v>817</v>
      </c>
      <c r="E33" s="28">
        <v>1608</v>
      </c>
      <c r="F33" s="53">
        <v>2447</v>
      </c>
      <c r="G33" s="53">
        <v>4402</v>
      </c>
      <c r="H33" s="28">
        <v>3493</v>
      </c>
      <c r="I33" s="24"/>
      <c r="J33" s="28">
        <v>-69</v>
      </c>
      <c r="K33" s="28">
        <v>791</v>
      </c>
      <c r="L33" s="29">
        <v>839</v>
      </c>
      <c r="M33" s="29">
        <v>1955</v>
      </c>
      <c r="N33" s="29">
        <v>-909</v>
      </c>
      <c r="O33" s="11"/>
      <c r="P33" s="33">
        <v>-7.7878103837471777E-2</v>
      </c>
      <c r="Q33" s="33">
        <v>0.96817625458996326</v>
      </c>
      <c r="R33" s="35">
        <v>0.52176616915422891</v>
      </c>
      <c r="S33" s="35">
        <v>0.79893747445852059</v>
      </c>
      <c r="T33" s="35">
        <v>-0.2064970467969105</v>
      </c>
      <c r="U33" s="46">
        <v>2607</v>
      </c>
      <c r="V33" s="35">
        <v>2.9424379232505644</v>
      </c>
    </row>
    <row r="34" spans="2:256" x14ac:dyDescent="0.25">
      <c r="B34" s="5" t="s">
        <v>15</v>
      </c>
      <c r="C34" s="28">
        <v>978</v>
      </c>
      <c r="D34" s="28">
        <v>1264</v>
      </c>
      <c r="E34" s="28">
        <v>1616</v>
      </c>
      <c r="F34" s="53">
        <v>2179</v>
      </c>
      <c r="G34" s="53">
        <v>5791</v>
      </c>
      <c r="H34" s="28">
        <v>4207</v>
      </c>
      <c r="I34" s="24"/>
      <c r="J34" s="28">
        <v>286</v>
      </c>
      <c r="K34" s="28">
        <v>352</v>
      </c>
      <c r="L34" s="29">
        <v>563</v>
      </c>
      <c r="M34" s="29">
        <v>3612</v>
      </c>
      <c r="N34" s="29">
        <v>-1584</v>
      </c>
      <c r="O34" s="11"/>
      <c r="P34" s="33">
        <v>0.29243353783231085</v>
      </c>
      <c r="Q34" s="33">
        <v>0.27848101265822783</v>
      </c>
      <c r="R34" s="35">
        <v>0.34839108910891087</v>
      </c>
      <c r="S34" s="35">
        <v>1.6576411197797154</v>
      </c>
      <c r="T34" s="35">
        <v>-0.27352788810222761</v>
      </c>
      <c r="U34" s="46">
        <v>3229</v>
      </c>
      <c r="V34" s="35">
        <v>3.3016359918200409</v>
      </c>
    </row>
    <row r="35" spans="2:256" x14ac:dyDescent="0.25">
      <c r="B35" s="5" t="s">
        <v>29</v>
      </c>
      <c r="C35" s="28">
        <v>1811</v>
      </c>
      <c r="D35" s="28">
        <v>2805</v>
      </c>
      <c r="E35" s="28">
        <v>2895</v>
      </c>
      <c r="F35" s="53">
        <v>3804</v>
      </c>
      <c r="G35" s="53">
        <v>7587</v>
      </c>
      <c r="H35" s="28">
        <v>5981</v>
      </c>
      <c r="I35" s="24"/>
      <c r="J35" s="28">
        <v>994</v>
      </c>
      <c r="K35" s="28">
        <v>90</v>
      </c>
      <c r="L35" s="29">
        <v>909</v>
      </c>
      <c r="M35" s="29">
        <v>3783</v>
      </c>
      <c r="N35" s="29">
        <v>-1606</v>
      </c>
      <c r="O35" s="11"/>
      <c r="P35" s="33">
        <v>0.548868028713418</v>
      </c>
      <c r="Q35" s="33">
        <v>3.2085561497326207E-2</v>
      </c>
      <c r="R35" s="35">
        <v>0.31398963730569951</v>
      </c>
      <c r="S35" s="35">
        <v>0.99447949526813884</v>
      </c>
      <c r="T35" s="35">
        <v>-0.21167787004085936</v>
      </c>
      <c r="U35" s="46">
        <v>4170</v>
      </c>
      <c r="V35" s="35">
        <v>2.3025952512424075</v>
      </c>
    </row>
    <row r="36" spans="2:256" x14ac:dyDescent="0.25">
      <c r="C36" s="28"/>
      <c r="D36" s="28"/>
      <c r="E36" s="28"/>
      <c r="F36" s="28"/>
      <c r="G36" s="28"/>
      <c r="H36" s="28"/>
      <c r="J36" s="28" t="s">
        <v>99</v>
      </c>
      <c r="K36" s="28" t="s">
        <v>99</v>
      </c>
      <c r="L36" s="28" t="s">
        <v>99</v>
      </c>
      <c r="M36" s="41" t="s">
        <v>99</v>
      </c>
      <c r="N36" s="41" t="s">
        <v>99</v>
      </c>
      <c r="O36" s="32"/>
      <c r="P36" s="32" t="s">
        <v>99</v>
      </c>
      <c r="Q36" s="32" t="s">
        <v>99</v>
      </c>
      <c r="R36" s="32" t="s">
        <v>99</v>
      </c>
      <c r="S36" s="32" t="s">
        <v>99</v>
      </c>
      <c r="T36" s="32" t="s">
        <v>99</v>
      </c>
      <c r="U36" s="44" t="s">
        <v>99</v>
      </c>
      <c r="V36" s="32" t="s">
        <v>99</v>
      </c>
    </row>
    <row r="37" spans="2:256" x14ac:dyDescent="0.25">
      <c r="B37" s="38" t="s">
        <v>28</v>
      </c>
      <c r="C37" s="41">
        <v>2155.0165805384449</v>
      </c>
      <c r="D37" s="41">
        <v>2656.8808506889495</v>
      </c>
      <c r="E37" s="41">
        <v>3009.2961149622793</v>
      </c>
      <c r="F37" s="41">
        <v>3708.6231398933401</v>
      </c>
      <c r="G37" s="41">
        <v>6132.9169858706446</v>
      </c>
      <c r="H37" s="27">
        <v>6817.7900579127836</v>
      </c>
      <c r="I37" s="23"/>
      <c r="J37" s="41">
        <v>501.86427015050458</v>
      </c>
      <c r="K37" s="41">
        <v>352.41526427332974</v>
      </c>
      <c r="L37" s="41">
        <v>699.32702493106081</v>
      </c>
      <c r="M37" s="41">
        <v>2424.2938459773045</v>
      </c>
      <c r="N37" s="41">
        <v>684.87307204213903</v>
      </c>
      <c r="O37" s="42"/>
      <c r="P37" s="43">
        <v>0.23288186025237473</v>
      </c>
      <c r="Q37" s="43">
        <v>0.1326424796888975</v>
      </c>
      <c r="R37" s="43">
        <v>0.23238890365557352</v>
      </c>
      <c r="S37" s="43">
        <v>0.65369107470084631</v>
      </c>
      <c r="T37" s="43">
        <v>0.11167166841162007</v>
      </c>
      <c r="U37" s="44">
        <v>4662.7734773743387</v>
      </c>
      <c r="V37" s="43">
        <v>2.1636833421529009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2:256" x14ac:dyDescent="0.25">
      <c r="C38" s="28"/>
      <c r="D38" s="28"/>
      <c r="E38" s="28"/>
      <c r="F38" s="28"/>
      <c r="G38" s="28"/>
      <c r="H38" s="28"/>
      <c r="J38" s="28" t="s">
        <v>99</v>
      </c>
      <c r="K38" s="28" t="s">
        <v>99</v>
      </c>
      <c r="L38" s="28" t="s">
        <v>99</v>
      </c>
      <c r="M38" s="41" t="s">
        <v>99</v>
      </c>
      <c r="N38" s="41" t="s">
        <v>99</v>
      </c>
      <c r="O38" s="32"/>
      <c r="P38" s="32" t="s">
        <v>99</v>
      </c>
      <c r="Q38" s="32" t="s">
        <v>99</v>
      </c>
      <c r="R38" s="32" t="s">
        <v>99</v>
      </c>
      <c r="S38" s="32" t="s">
        <v>99</v>
      </c>
      <c r="T38" s="32" t="s">
        <v>99</v>
      </c>
      <c r="U38" s="44" t="s">
        <v>99</v>
      </c>
      <c r="V38" s="32" t="s">
        <v>99</v>
      </c>
    </row>
    <row r="39" spans="2:256" x14ac:dyDescent="0.25">
      <c r="B39" s="5" t="s">
        <v>9</v>
      </c>
      <c r="C39" s="28">
        <v>1646</v>
      </c>
      <c r="D39" s="28">
        <v>2037</v>
      </c>
      <c r="E39" s="28">
        <v>2320</v>
      </c>
      <c r="F39" s="53">
        <v>2951</v>
      </c>
      <c r="G39" s="53">
        <v>5510</v>
      </c>
      <c r="H39" s="28">
        <v>6109</v>
      </c>
      <c r="I39" s="24"/>
      <c r="J39" s="28">
        <v>391</v>
      </c>
      <c r="K39" s="28">
        <v>283</v>
      </c>
      <c r="L39" s="29">
        <v>631</v>
      </c>
      <c r="M39" s="29">
        <v>2559</v>
      </c>
      <c r="N39" s="29">
        <v>599</v>
      </c>
      <c r="O39" s="11"/>
      <c r="P39" s="33">
        <v>0.23754556500607532</v>
      </c>
      <c r="Q39" s="33">
        <v>0.13892979872361316</v>
      </c>
      <c r="R39" s="35">
        <v>0.27198275862068966</v>
      </c>
      <c r="S39" s="35">
        <v>0.86716367333107425</v>
      </c>
      <c r="T39" s="35">
        <v>0.10871143375680581</v>
      </c>
      <c r="U39" s="46">
        <v>4463</v>
      </c>
      <c r="V39" s="35">
        <v>2.7114216281895502</v>
      </c>
    </row>
    <row r="40" spans="2:256" x14ac:dyDescent="0.25">
      <c r="B40" s="5" t="s">
        <v>11</v>
      </c>
      <c r="C40" s="28">
        <v>2705</v>
      </c>
      <c r="D40" s="28">
        <v>3397</v>
      </c>
      <c r="E40" s="28">
        <v>3871</v>
      </c>
      <c r="F40" s="53">
        <v>5799</v>
      </c>
      <c r="G40" s="53">
        <v>7690</v>
      </c>
      <c r="H40" s="28">
        <v>7255</v>
      </c>
      <c r="I40" s="24"/>
      <c r="J40" s="28">
        <v>692</v>
      </c>
      <c r="K40" s="28">
        <v>474</v>
      </c>
      <c r="L40" s="29">
        <v>1928</v>
      </c>
      <c r="M40" s="29">
        <v>1891</v>
      </c>
      <c r="N40" s="29">
        <v>-435</v>
      </c>
      <c r="O40" s="11"/>
      <c r="P40" s="33">
        <v>0.25582255083179295</v>
      </c>
      <c r="Q40" s="33">
        <v>0.13953488372093023</v>
      </c>
      <c r="R40" s="35">
        <v>0.4980625161456988</v>
      </c>
      <c r="S40" s="35">
        <v>0.32609070529401624</v>
      </c>
      <c r="T40" s="35">
        <v>-5.6566970091027305E-2</v>
      </c>
      <c r="U40" s="46">
        <v>4550</v>
      </c>
      <c r="V40" s="35">
        <v>1.6820702402957486</v>
      </c>
    </row>
    <row r="41" spans="2:256" x14ac:dyDescent="0.25">
      <c r="B41" s="5" t="s">
        <v>18</v>
      </c>
      <c r="C41" s="28">
        <v>2458</v>
      </c>
      <c r="D41" s="28">
        <v>2597</v>
      </c>
      <c r="E41" s="28">
        <v>2944</v>
      </c>
      <c r="F41" s="53">
        <v>3380</v>
      </c>
      <c r="G41" s="53">
        <v>6105</v>
      </c>
      <c r="H41" s="28">
        <v>6813</v>
      </c>
      <c r="I41" s="24"/>
      <c r="J41" s="28">
        <v>139</v>
      </c>
      <c r="K41" s="28">
        <v>347</v>
      </c>
      <c r="L41" s="29">
        <v>436</v>
      </c>
      <c r="M41" s="29">
        <v>2725</v>
      </c>
      <c r="N41" s="29">
        <v>708</v>
      </c>
      <c r="O41" s="11"/>
      <c r="P41" s="33">
        <v>5.655004068348251E-2</v>
      </c>
      <c r="Q41" s="33">
        <v>0.13361571043511744</v>
      </c>
      <c r="R41" s="35">
        <v>0.14809782608695651</v>
      </c>
      <c r="S41" s="35">
        <v>0.80621301775147924</v>
      </c>
      <c r="T41" s="35">
        <v>0.11597051597051597</v>
      </c>
      <c r="U41" s="46">
        <v>4355</v>
      </c>
      <c r="V41" s="35">
        <v>1.7717656631407648</v>
      </c>
    </row>
    <row r="42" spans="2:256" x14ac:dyDescent="0.25">
      <c r="B42" s="5" t="s">
        <v>23</v>
      </c>
      <c r="C42" s="28">
        <v>1959</v>
      </c>
      <c r="D42" s="28">
        <v>2457</v>
      </c>
      <c r="E42" s="53">
        <v>2963</v>
      </c>
      <c r="F42" s="53">
        <v>3144</v>
      </c>
      <c r="G42" s="53">
        <v>5786</v>
      </c>
      <c r="H42" s="28">
        <v>7444</v>
      </c>
      <c r="I42" s="24"/>
      <c r="J42" s="28">
        <v>498</v>
      </c>
      <c r="K42" s="28">
        <v>506</v>
      </c>
      <c r="L42" s="29">
        <v>181</v>
      </c>
      <c r="M42" s="29">
        <v>2642</v>
      </c>
      <c r="N42" s="29">
        <v>1658</v>
      </c>
      <c r="O42" s="11"/>
      <c r="P42" s="33">
        <v>0.25421133231240428</v>
      </c>
      <c r="Q42" s="33">
        <v>0.20594220594220594</v>
      </c>
      <c r="R42" s="35">
        <v>6.1086736415794804E-2</v>
      </c>
      <c r="S42" s="35">
        <v>0.84033078880407119</v>
      </c>
      <c r="T42" s="35">
        <v>0.28655375043207743</v>
      </c>
      <c r="U42" s="46">
        <v>5485</v>
      </c>
      <c r="V42" s="35">
        <v>2.7998979070954571</v>
      </c>
    </row>
    <row r="43" spans="2:256" x14ac:dyDescent="0.25">
      <c r="B43" s="5" t="s">
        <v>27</v>
      </c>
      <c r="C43" s="28">
        <v>2364</v>
      </c>
      <c r="D43" s="28">
        <v>2956</v>
      </c>
      <c r="E43" s="53">
        <v>3176</v>
      </c>
      <c r="F43" s="53">
        <v>4203</v>
      </c>
      <c r="G43" s="53">
        <v>6169</v>
      </c>
      <c r="H43" s="28">
        <v>6612</v>
      </c>
      <c r="I43" s="24"/>
      <c r="J43" s="28">
        <v>592</v>
      </c>
      <c r="K43" s="28">
        <v>220</v>
      </c>
      <c r="L43" s="29">
        <v>1027</v>
      </c>
      <c r="M43" s="29">
        <v>1966</v>
      </c>
      <c r="N43" s="29">
        <v>443</v>
      </c>
      <c r="O43" s="11"/>
      <c r="P43" s="33">
        <v>0.25042301184433163</v>
      </c>
      <c r="Q43" s="33">
        <v>7.4424898511502025E-2</v>
      </c>
      <c r="R43" s="35">
        <v>0.32336272040302266</v>
      </c>
      <c r="S43" s="35">
        <v>0.46776112300737566</v>
      </c>
      <c r="T43" s="35">
        <v>7.1810666234397802E-2</v>
      </c>
      <c r="U43" s="46">
        <v>4248</v>
      </c>
      <c r="V43" s="35">
        <v>1.7969543147208122</v>
      </c>
    </row>
    <row r="44" spans="2:256" x14ac:dyDescent="0.25">
      <c r="C44" s="28"/>
      <c r="D44" s="28"/>
      <c r="E44" s="28"/>
      <c r="F44" s="28"/>
      <c r="G44" s="28"/>
      <c r="H44" s="28"/>
      <c r="J44" s="28" t="s">
        <v>99</v>
      </c>
      <c r="K44" s="28" t="s">
        <v>99</v>
      </c>
      <c r="L44" s="28" t="s">
        <v>99</v>
      </c>
      <c r="M44" s="41" t="s">
        <v>99</v>
      </c>
      <c r="N44" s="41" t="s">
        <v>99</v>
      </c>
      <c r="O44" s="32"/>
      <c r="P44" s="32" t="s">
        <v>99</v>
      </c>
      <c r="Q44" s="32" t="s">
        <v>99</v>
      </c>
      <c r="R44" s="32" t="s">
        <v>99</v>
      </c>
      <c r="S44" s="32" t="s">
        <v>99</v>
      </c>
      <c r="T44" s="32" t="s">
        <v>99</v>
      </c>
      <c r="U44" s="44" t="s">
        <v>99</v>
      </c>
      <c r="V44" s="32" t="s">
        <v>99</v>
      </c>
    </row>
    <row r="45" spans="2:256" x14ac:dyDescent="0.25">
      <c r="B45" s="4" t="s">
        <v>19</v>
      </c>
      <c r="C45" s="41">
        <v>1716.8652271034996</v>
      </c>
      <c r="D45" s="41">
        <v>2070.2896941236199</v>
      </c>
      <c r="E45" s="41">
        <v>2328.102576073537</v>
      </c>
      <c r="F45" s="41">
        <v>2732.3453058339182</v>
      </c>
      <c r="G45" s="41">
        <v>5188.4710456209614</v>
      </c>
      <c r="H45" s="27">
        <v>5894.5206272102487</v>
      </c>
      <c r="I45" s="23"/>
      <c r="J45" s="41">
        <v>353.42446702012035</v>
      </c>
      <c r="K45" s="41">
        <v>257.81288194991703</v>
      </c>
      <c r="L45" s="41">
        <v>404.24272976038128</v>
      </c>
      <c r="M45" s="41">
        <v>2456.1257397870431</v>
      </c>
      <c r="N45" s="41">
        <v>706.0495815892873</v>
      </c>
      <c r="O45" s="42"/>
      <c r="P45" s="43">
        <v>0.20585451987770645</v>
      </c>
      <c r="Q45" s="43">
        <v>0.12452985815545611</v>
      </c>
      <c r="R45" s="43">
        <v>0.17363613352559282</v>
      </c>
      <c r="S45" s="43">
        <v>0.89890751895190191</v>
      </c>
      <c r="T45" s="43">
        <v>0.1360804706012938</v>
      </c>
      <c r="U45" s="44">
        <v>4177.6554001067489</v>
      </c>
      <c r="V45" s="43">
        <v>2.433304218732891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2:256" x14ac:dyDescent="0.25">
      <c r="C46" s="28"/>
      <c r="D46" s="28"/>
      <c r="E46" s="28"/>
      <c r="F46" s="28"/>
      <c r="G46" s="28"/>
      <c r="H46" s="28"/>
      <c r="J46" s="28" t="s">
        <v>99</v>
      </c>
      <c r="K46" s="28" t="s">
        <v>99</v>
      </c>
      <c r="L46" s="28" t="s">
        <v>99</v>
      </c>
      <c r="M46" s="41" t="s">
        <v>99</v>
      </c>
      <c r="N46" s="41" t="s">
        <v>99</v>
      </c>
      <c r="O46" s="32"/>
      <c r="P46" s="32" t="s">
        <v>99</v>
      </c>
      <c r="Q46" s="32" t="s">
        <v>99</v>
      </c>
      <c r="R46" s="32" t="s">
        <v>99</v>
      </c>
      <c r="S46" s="32" t="s">
        <v>99</v>
      </c>
      <c r="T46" s="32" t="s">
        <v>99</v>
      </c>
      <c r="U46" s="44" t="s">
        <v>99</v>
      </c>
      <c r="V46" s="32" t="s">
        <v>99</v>
      </c>
    </row>
    <row r="47" spans="2:256" x14ac:dyDescent="0.25">
      <c r="B47" s="5" t="s">
        <v>13</v>
      </c>
      <c r="C47" s="28">
        <v>1410</v>
      </c>
      <c r="D47" s="28">
        <v>1883</v>
      </c>
      <c r="E47" s="28">
        <v>2056</v>
      </c>
      <c r="F47" s="53">
        <v>2704</v>
      </c>
      <c r="G47" s="53">
        <v>4896</v>
      </c>
      <c r="H47" s="28">
        <v>5211</v>
      </c>
      <c r="I47" s="24"/>
      <c r="J47" s="28">
        <v>473</v>
      </c>
      <c r="K47" s="28">
        <v>173</v>
      </c>
      <c r="L47" s="29">
        <v>648</v>
      </c>
      <c r="M47" s="29">
        <v>2192</v>
      </c>
      <c r="N47" s="29">
        <v>315</v>
      </c>
      <c r="O47" s="11"/>
      <c r="P47" s="33">
        <v>0.3354609929078014</v>
      </c>
      <c r="Q47" s="33">
        <v>9.1874668082846528E-2</v>
      </c>
      <c r="R47" s="35">
        <v>0.31517509727626458</v>
      </c>
      <c r="S47" s="35">
        <v>0.81065088757396453</v>
      </c>
      <c r="T47" s="35">
        <v>6.4338235294117641E-2</v>
      </c>
      <c r="U47" s="46">
        <v>3801</v>
      </c>
      <c r="V47" s="35">
        <v>2.6957446808510639</v>
      </c>
    </row>
    <row r="48" spans="2:256" x14ac:dyDescent="0.25">
      <c r="B48" s="5" t="s">
        <v>24</v>
      </c>
      <c r="C48" s="28">
        <v>1302</v>
      </c>
      <c r="D48" s="28">
        <v>1817</v>
      </c>
      <c r="E48" s="28">
        <v>2436</v>
      </c>
      <c r="F48" s="53">
        <v>2516</v>
      </c>
      <c r="G48" s="53">
        <v>6341</v>
      </c>
      <c r="H48" s="28">
        <v>6603</v>
      </c>
      <c r="I48" s="24"/>
      <c r="J48" s="28">
        <v>515</v>
      </c>
      <c r="K48" s="28">
        <v>619</v>
      </c>
      <c r="L48" s="29">
        <v>80</v>
      </c>
      <c r="M48" s="29">
        <v>3825</v>
      </c>
      <c r="N48" s="29">
        <v>262</v>
      </c>
      <c r="O48" s="11"/>
      <c r="P48" s="33">
        <v>0.3955453149001536</v>
      </c>
      <c r="Q48" s="33">
        <v>0.34067143643368192</v>
      </c>
      <c r="R48" s="35">
        <v>3.2840722495894911E-2</v>
      </c>
      <c r="S48" s="35">
        <v>1.5202702702702702</v>
      </c>
      <c r="T48" s="35">
        <v>4.1318404037218107E-2</v>
      </c>
      <c r="U48" s="46">
        <v>5301</v>
      </c>
      <c r="V48" s="35">
        <v>4.0714285714285712</v>
      </c>
    </row>
    <row r="49" spans="2:22" x14ac:dyDescent="0.25">
      <c r="B49" s="5" t="s">
        <v>32</v>
      </c>
      <c r="C49" s="28">
        <v>1885</v>
      </c>
      <c r="D49" s="28">
        <v>2280</v>
      </c>
      <c r="E49" s="28">
        <v>2756</v>
      </c>
      <c r="F49" s="53">
        <v>3413</v>
      </c>
      <c r="G49" s="53">
        <v>5793</v>
      </c>
      <c r="H49" s="28">
        <v>6284</v>
      </c>
      <c r="I49" s="24"/>
      <c r="J49" s="28">
        <v>395</v>
      </c>
      <c r="K49" s="28">
        <v>476</v>
      </c>
      <c r="L49" s="29">
        <v>657</v>
      </c>
      <c r="M49" s="29">
        <v>2380</v>
      </c>
      <c r="N49" s="29">
        <v>491</v>
      </c>
      <c r="O49" s="11"/>
      <c r="P49" s="33">
        <v>0.20954907161803712</v>
      </c>
      <c r="Q49" s="33">
        <v>0.20877192982456141</v>
      </c>
      <c r="R49" s="35">
        <v>0.23838896952104499</v>
      </c>
      <c r="S49" s="35">
        <v>0.69733372399648408</v>
      </c>
      <c r="T49" s="35">
        <v>8.4757465907129292E-2</v>
      </c>
      <c r="U49" s="46">
        <v>4399</v>
      </c>
      <c r="V49" s="35">
        <v>2.3336870026525198</v>
      </c>
    </row>
    <row r="50" spans="2:22" ht="13.8" thickBot="1" x14ac:dyDescent="0.3">
      <c r="B50" s="7" t="s">
        <v>33</v>
      </c>
      <c r="C50" s="30">
        <v>1793</v>
      </c>
      <c r="D50" s="30">
        <v>1643</v>
      </c>
      <c r="E50" s="30">
        <v>2222</v>
      </c>
      <c r="F50" s="54">
        <v>2394</v>
      </c>
      <c r="G50" s="54">
        <v>4407</v>
      </c>
      <c r="H50" s="30">
        <v>5971</v>
      </c>
      <c r="I50" s="25"/>
      <c r="J50" s="30">
        <v>-150</v>
      </c>
      <c r="K50" s="30">
        <v>579</v>
      </c>
      <c r="L50" s="31">
        <v>172</v>
      </c>
      <c r="M50" s="31">
        <v>2013</v>
      </c>
      <c r="N50" s="31">
        <v>1564</v>
      </c>
      <c r="O50" s="12"/>
      <c r="P50" s="34">
        <v>-8.3658672615727833E-2</v>
      </c>
      <c r="Q50" s="34">
        <v>0.35240413877054172</v>
      </c>
      <c r="R50" s="36">
        <v>7.7407740774077402E-2</v>
      </c>
      <c r="S50" s="36">
        <v>0.84085213032581452</v>
      </c>
      <c r="T50" s="36">
        <v>0.35488994781030181</v>
      </c>
      <c r="U50" s="48">
        <v>4178</v>
      </c>
      <c r="V50" s="36">
        <v>2.3301728945900724</v>
      </c>
    </row>
    <row r="51" spans="2:22" x14ac:dyDescent="0.25">
      <c r="B51" s="38" t="s">
        <v>40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2:22" x14ac:dyDescent="0.25">
      <c r="B52" s="39" t="s">
        <v>41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2:22" ht="9" customHeight="1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2:22" x14ac:dyDescent="0.25">
      <c r="B54" s="39" t="s">
        <v>83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2:22" x14ac:dyDescent="0.25">
      <c r="B55" s="39" t="s">
        <v>82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</sheetData>
  <mergeCells count="4">
    <mergeCell ref="B2:S2"/>
    <mergeCell ref="B3:S3"/>
    <mergeCell ref="J5:N5"/>
    <mergeCell ref="P5:T5"/>
  </mergeCells>
  <printOptions horizontalCentered="1" verticalCentered="1"/>
  <pageMargins left="0" right="0.25" top="0.25" bottom="0.25" header="0.5" footer="0.5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V55"/>
  <sheetViews>
    <sheetView showGridLines="0" topLeftCell="F1" zoomScale="80" zoomScaleNormal="80" workbookViewId="0">
      <selection activeCell="M8" sqref="M8"/>
    </sheetView>
  </sheetViews>
  <sheetFormatPr defaultColWidth="9.109375" defaultRowHeight="13.2" x14ac:dyDescent="0.25"/>
  <cols>
    <col min="1" max="1" width="6.109375" style="1" customWidth="1"/>
    <col min="2" max="2" width="32.5546875" style="1" customWidth="1"/>
    <col min="3" max="8" width="10.33203125" style="1" customWidth="1"/>
    <col min="9" max="9" width="1.6640625" style="1" customWidth="1"/>
    <col min="10" max="14" width="9.6640625" style="1" customWidth="1"/>
    <col min="15" max="15" width="1.6640625" style="1" customWidth="1"/>
    <col min="16" max="20" width="10.6640625" style="1" customWidth="1"/>
    <col min="21" max="21" width="9.6640625" style="1" customWidth="1"/>
    <col min="22" max="22" width="10.6640625" style="1" customWidth="1"/>
    <col min="23" max="16384" width="9.109375" style="1"/>
  </cols>
  <sheetData>
    <row r="2" spans="2:256" ht="15.6" x14ac:dyDescent="0.3">
      <c r="B2" s="51" t="s">
        <v>84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2:256" ht="13.8" customHeight="1" x14ac:dyDescent="0.3">
      <c r="B3" s="51" t="s">
        <v>85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2:256" x14ac:dyDescent="0.25">
      <c r="P4" s="8"/>
      <c r="Q4" s="8"/>
      <c r="R4" s="8"/>
      <c r="S4" s="8"/>
      <c r="T4" s="16"/>
      <c r="V4" s="8" t="s">
        <v>36</v>
      </c>
    </row>
    <row r="5" spans="2:256" ht="13.8" thickBot="1" x14ac:dyDescent="0.3">
      <c r="I5" s="8"/>
      <c r="J5" s="49" t="s">
        <v>37</v>
      </c>
      <c r="K5" s="49"/>
      <c r="L5" s="49"/>
      <c r="M5" s="49"/>
      <c r="N5" s="49"/>
      <c r="O5" s="8"/>
      <c r="P5" s="49" t="s">
        <v>38</v>
      </c>
      <c r="Q5" s="49"/>
      <c r="R5" s="49"/>
      <c r="S5" s="49"/>
      <c r="T5" s="50"/>
      <c r="U5" s="13" t="s">
        <v>37</v>
      </c>
      <c r="V5" s="13" t="s">
        <v>37</v>
      </c>
    </row>
    <row r="6" spans="2:256" x14ac:dyDescent="0.25">
      <c r="C6" s="17">
        <v>1987</v>
      </c>
      <c r="D6" s="17">
        <v>1992</v>
      </c>
      <c r="E6" s="17">
        <v>1997</v>
      </c>
      <c r="F6" s="17">
        <v>2002</v>
      </c>
      <c r="G6" s="17">
        <v>2007</v>
      </c>
      <c r="H6" s="17">
        <v>2012</v>
      </c>
      <c r="J6" s="17" t="s">
        <v>1</v>
      </c>
      <c r="K6" s="17" t="s">
        <v>2</v>
      </c>
      <c r="L6" s="17" t="s">
        <v>34</v>
      </c>
      <c r="M6" s="17" t="s">
        <v>39</v>
      </c>
      <c r="N6" s="17" t="s">
        <v>42</v>
      </c>
      <c r="O6" s="17"/>
      <c r="P6" s="17" t="s">
        <v>1</v>
      </c>
      <c r="Q6" s="17" t="s">
        <v>2</v>
      </c>
      <c r="R6" s="17" t="s">
        <v>34</v>
      </c>
      <c r="S6" s="18" t="s">
        <v>39</v>
      </c>
      <c r="T6" s="19" t="s">
        <v>42</v>
      </c>
      <c r="U6" s="14" t="s">
        <v>43</v>
      </c>
      <c r="V6" s="14" t="s">
        <v>43</v>
      </c>
    </row>
    <row r="7" spans="2:256" x14ac:dyDescent="0.25">
      <c r="C7" s="20" t="s">
        <v>35</v>
      </c>
      <c r="D7" s="20" t="s">
        <v>35</v>
      </c>
      <c r="E7" s="20" t="s">
        <v>35</v>
      </c>
      <c r="F7" s="20" t="s">
        <v>35</v>
      </c>
      <c r="G7" s="20" t="s">
        <v>35</v>
      </c>
      <c r="H7" s="20" t="s">
        <v>35</v>
      </c>
      <c r="J7" s="20" t="s">
        <v>35</v>
      </c>
      <c r="K7" s="20" t="s">
        <v>35</v>
      </c>
      <c r="L7" s="20" t="s">
        <v>35</v>
      </c>
      <c r="M7" s="20" t="s">
        <v>35</v>
      </c>
      <c r="N7" s="20" t="s">
        <v>35</v>
      </c>
      <c r="O7" s="9"/>
      <c r="P7" s="20" t="s">
        <v>35</v>
      </c>
      <c r="Q7" s="20" t="s">
        <v>35</v>
      </c>
      <c r="R7" s="20" t="s">
        <v>35</v>
      </c>
      <c r="S7" s="20" t="s">
        <v>35</v>
      </c>
      <c r="T7" s="21" t="s">
        <v>35</v>
      </c>
      <c r="U7" s="20" t="s">
        <v>35</v>
      </c>
      <c r="V7" s="20" t="s">
        <v>35</v>
      </c>
    </row>
    <row r="8" spans="2:256" x14ac:dyDescent="0.25">
      <c r="B8" s="4" t="s">
        <v>20</v>
      </c>
      <c r="C8" s="41">
        <v>2261</v>
      </c>
      <c r="D8" s="41">
        <v>2911</v>
      </c>
      <c r="E8" s="41">
        <v>3247</v>
      </c>
      <c r="F8" s="52">
        <v>4084</v>
      </c>
      <c r="G8" s="52">
        <v>7034</v>
      </c>
      <c r="H8" s="27">
        <v>6930</v>
      </c>
      <c r="I8" s="22"/>
      <c r="J8" s="41">
        <f t="shared" ref="J8:N16" si="0">IF($B8=0,"",D8-C8)</f>
        <v>650</v>
      </c>
      <c r="K8" s="41">
        <f t="shared" si="0"/>
        <v>336</v>
      </c>
      <c r="L8" s="41">
        <f t="shared" si="0"/>
        <v>837</v>
      </c>
      <c r="M8" s="41">
        <f t="shared" si="0"/>
        <v>2950</v>
      </c>
      <c r="N8" s="41">
        <f>IF($B8=0,"",H8-G8)</f>
        <v>-104</v>
      </c>
      <c r="O8" s="42"/>
      <c r="P8" s="43">
        <f t="shared" ref="P8:T23" si="1">IF($B8=0,"",J8/C8)</f>
        <v>0.28748341441839892</v>
      </c>
      <c r="Q8" s="43">
        <f t="shared" si="1"/>
        <v>0.11542425283407763</v>
      </c>
      <c r="R8" s="43">
        <f t="shared" si="1"/>
        <v>0.25777640899291654</v>
      </c>
      <c r="S8" s="43">
        <f t="shared" si="1"/>
        <v>0.72233104799216452</v>
      </c>
      <c r="T8" s="43">
        <f>IF($B8=0,"",N8/G8)</f>
        <v>-1.4785328404890531E-2</v>
      </c>
      <c r="U8" s="44">
        <f>IF($B8=0,"",H8-C8)</f>
        <v>4669</v>
      </c>
      <c r="V8" s="43">
        <f>IF($B8="","",U8/C8)</f>
        <v>2.0650154798761609</v>
      </c>
    </row>
    <row r="9" spans="2:256" x14ac:dyDescent="0.25">
      <c r="C9" s="28"/>
      <c r="D9" s="28"/>
      <c r="E9" s="28"/>
      <c r="F9" s="28"/>
      <c r="G9" s="28"/>
      <c r="H9" s="28"/>
      <c r="J9" s="28" t="str">
        <f t="shared" si="0"/>
        <v/>
      </c>
      <c r="K9" s="28" t="str">
        <f t="shared" si="0"/>
        <v/>
      </c>
      <c r="L9" s="28" t="str">
        <f t="shared" si="0"/>
        <v/>
      </c>
      <c r="M9" s="41" t="str">
        <f t="shared" si="0"/>
        <v/>
      </c>
      <c r="N9" s="41" t="str">
        <f t="shared" si="0"/>
        <v/>
      </c>
      <c r="O9" s="32"/>
      <c r="P9" s="32" t="str">
        <f t="shared" si="1"/>
        <v/>
      </c>
      <c r="Q9" s="45" t="str">
        <f t="shared" si="1"/>
        <v/>
      </c>
      <c r="R9" s="32" t="str">
        <f t="shared" si="1"/>
        <v/>
      </c>
      <c r="S9" s="32" t="str">
        <f t="shared" si="1"/>
        <v/>
      </c>
      <c r="T9" s="32" t="str">
        <f t="shared" si="1"/>
        <v/>
      </c>
      <c r="U9" s="44" t="str">
        <f t="shared" ref="U9:U50" si="2">IF($B9=0,"",H9-C9)</f>
        <v/>
      </c>
      <c r="V9" s="32" t="str">
        <f t="shared" ref="V9:V50" si="3">IF($B9="","",U9/C9)</f>
        <v/>
      </c>
    </row>
    <row r="10" spans="2:256" x14ac:dyDescent="0.25">
      <c r="B10" s="4" t="s">
        <v>7</v>
      </c>
      <c r="C10" s="41">
        <v>3021.5351143648577</v>
      </c>
      <c r="D10" s="41">
        <v>4023.4957463989936</v>
      </c>
      <c r="E10" s="41">
        <v>4441.6484438043772</v>
      </c>
      <c r="F10" s="41">
        <v>5917.8126341604775</v>
      </c>
      <c r="G10" s="41">
        <v>9447.4159555024471</v>
      </c>
      <c r="H10" s="27">
        <v>9045.65133924162</v>
      </c>
      <c r="I10" s="23"/>
      <c r="J10" s="41">
        <f t="shared" si="0"/>
        <v>1001.9606320341359</v>
      </c>
      <c r="K10" s="41">
        <f t="shared" si="0"/>
        <v>418.15269740538361</v>
      </c>
      <c r="L10" s="41">
        <f t="shared" si="0"/>
        <v>1476.1641903561003</v>
      </c>
      <c r="M10" s="41">
        <f t="shared" si="0"/>
        <v>3529.6033213419696</v>
      </c>
      <c r="N10" s="41">
        <f t="shared" si="0"/>
        <v>-401.7646162608271</v>
      </c>
      <c r="O10" s="42"/>
      <c r="P10" s="43">
        <f t="shared" si="1"/>
        <v>0.33160648283405875</v>
      </c>
      <c r="Q10" s="43">
        <f t="shared" si="1"/>
        <v>0.10392770957434912</v>
      </c>
      <c r="R10" s="43">
        <f t="shared" si="1"/>
        <v>0.33234602176027483</v>
      </c>
      <c r="S10" s="43">
        <f t="shared" si="1"/>
        <v>0.59643715331022673</v>
      </c>
      <c r="T10" s="43">
        <f t="shared" si="1"/>
        <v>-4.2526402791318592E-2</v>
      </c>
      <c r="U10" s="44">
        <f t="shared" si="2"/>
        <v>6024.1162248767623</v>
      </c>
      <c r="V10" s="43">
        <f t="shared" si="3"/>
        <v>1.9937270284356972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2:256" x14ac:dyDescent="0.25">
      <c r="C11" s="28"/>
      <c r="D11" s="28"/>
      <c r="E11" s="28"/>
      <c r="F11" s="28"/>
      <c r="G11" s="28"/>
      <c r="H11" s="28"/>
      <c r="J11" s="28" t="str">
        <f t="shared" si="0"/>
        <v/>
      </c>
      <c r="K11" s="28" t="str">
        <f t="shared" si="0"/>
        <v/>
      </c>
      <c r="L11" s="28" t="str">
        <f t="shared" si="0"/>
        <v/>
      </c>
      <c r="M11" s="41" t="str">
        <f t="shared" si="0"/>
        <v/>
      </c>
      <c r="N11" s="41" t="str">
        <f t="shared" si="0"/>
        <v/>
      </c>
      <c r="O11" s="32"/>
      <c r="P11" s="32" t="str">
        <f t="shared" si="1"/>
        <v/>
      </c>
      <c r="Q11" s="32" t="str">
        <f t="shared" si="1"/>
        <v/>
      </c>
      <c r="R11" s="32" t="str">
        <f t="shared" si="1"/>
        <v/>
      </c>
      <c r="S11" s="32" t="str">
        <f t="shared" si="1"/>
        <v/>
      </c>
      <c r="T11" s="32" t="str">
        <f t="shared" si="1"/>
        <v/>
      </c>
      <c r="U11" s="44" t="str">
        <f t="shared" si="2"/>
        <v/>
      </c>
      <c r="V11" s="32" t="str">
        <f t="shared" si="3"/>
        <v/>
      </c>
    </row>
    <row r="12" spans="2:256" x14ac:dyDescent="0.25">
      <c r="B12" s="1" t="s">
        <v>4</v>
      </c>
      <c r="C12" s="28">
        <v>3961</v>
      </c>
      <c r="D12" s="28">
        <v>5126</v>
      </c>
      <c r="E12" s="28">
        <v>5330</v>
      </c>
      <c r="F12" s="53">
        <v>7475</v>
      </c>
      <c r="G12" s="53">
        <v>13204</v>
      </c>
      <c r="H12" s="28">
        <v>11579</v>
      </c>
      <c r="I12" s="24"/>
      <c r="J12" s="28">
        <f t="shared" si="0"/>
        <v>1165</v>
      </c>
      <c r="K12" s="28">
        <f t="shared" si="0"/>
        <v>204</v>
      </c>
      <c r="L12" s="29">
        <f t="shared" si="0"/>
        <v>2145</v>
      </c>
      <c r="M12" s="29">
        <f t="shared" si="0"/>
        <v>5729</v>
      </c>
      <c r="N12" s="29">
        <f t="shared" si="0"/>
        <v>-1625</v>
      </c>
      <c r="O12" s="11"/>
      <c r="P12" s="33">
        <f t="shared" si="1"/>
        <v>0.29411764705882354</v>
      </c>
      <c r="Q12" s="33">
        <f t="shared" si="1"/>
        <v>3.9797112758486151E-2</v>
      </c>
      <c r="R12" s="35">
        <f t="shared" si="1"/>
        <v>0.40243902439024393</v>
      </c>
      <c r="S12" s="35">
        <f t="shared" si="1"/>
        <v>0.76642140468227427</v>
      </c>
      <c r="T12" s="35">
        <f t="shared" si="1"/>
        <v>-0.12306876704029082</v>
      </c>
      <c r="U12" s="46">
        <f t="shared" si="2"/>
        <v>7618</v>
      </c>
      <c r="V12" s="35">
        <f t="shared" si="3"/>
        <v>1.9232517041151225</v>
      </c>
    </row>
    <row r="13" spans="2:256" x14ac:dyDescent="0.25">
      <c r="B13" s="5" t="s">
        <v>6</v>
      </c>
      <c r="C13" s="28">
        <v>3290</v>
      </c>
      <c r="D13" s="28">
        <v>5327</v>
      </c>
      <c r="E13" s="28">
        <v>4934</v>
      </c>
      <c r="F13" s="53">
        <v>6824</v>
      </c>
      <c r="G13" s="53">
        <v>9209</v>
      </c>
      <c r="H13" s="28">
        <v>9440</v>
      </c>
      <c r="I13" s="24"/>
      <c r="J13" s="28">
        <f t="shared" si="0"/>
        <v>2037</v>
      </c>
      <c r="K13" s="28">
        <f t="shared" si="0"/>
        <v>-393</v>
      </c>
      <c r="L13" s="29">
        <f t="shared" si="0"/>
        <v>1890</v>
      </c>
      <c r="M13" s="29">
        <f t="shared" si="0"/>
        <v>2385</v>
      </c>
      <c r="N13" s="29">
        <f t="shared" si="0"/>
        <v>231</v>
      </c>
      <c r="O13" s="11"/>
      <c r="P13" s="33">
        <f t="shared" si="1"/>
        <v>0.61914893617021272</v>
      </c>
      <c r="Q13" s="33">
        <f t="shared" si="1"/>
        <v>-7.3775107940679555E-2</v>
      </c>
      <c r="R13" s="35">
        <f t="shared" si="1"/>
        <v>0.38305634373733277</v>
      </c>
      <c r="S13" s="35">
        <f t="shared" si="1"/>
        <v>0.34950175849941384</v>
      </c>
      <c r="T13" s="35">
        <f t="shared" si="1"/>
        <v>2.5084156803127377E-2</v>
      </c>
      <c r="U13" s="46">
        <f t="shared" si="2"/>
        <v>6150</v>
      </c>
      <c r="V13" s="35">
        <f t="shared" si="3"/>
        <v>1.8693009118541033</v>
      </c>
    </row>
    <row r="14" spans="2:256" x14ac:dyDescent="0.25">
      <c r="B14" s="5" t="s">
        <v>10</v>
      </c>
      <c r="C14" s="28">
        <v>2449</v>
      </c>
      <c r="D14" s="28">
        <v>3480</v>
      </c>
      <c r="E14" s="28">
        <v>3894</v>
      </c>
      <c r="F14" s="53">
        <v>5629</v>
      </c>
      <c r="G14" s="53">
        <v>7881</v>
      </c>
      <c r="H14" s="28">
        <v>8144</v>
      </c>
      <c r="I14" s="10"/>
      <c r="J14" s="28">
        <f t="shared" si="0"/>
        <v>1031</v>
      </c>
      <c r="K14" s="28">
        <f t="shared" si="0"/>
        <v>414</v>
      </c>
      <c r="L14" s="29">
        <f t="shared" si="0"/>
        <v>1735</v>
      </c>
      <c r="M14" s="29">
        <f t="shared" si="0"/>
        <v>2252</v>
      </c>
      <c r="N14" s="29">
        <f t="shared" si="0"/>
        <v>263</v>
      </c>
      <c r="O14" s="11"/>
      <c r="P14" s="33">
        <f t="shared" si="1"/>
        <v>0.42098815843201309</v>
      </c>
      <c r="Q14" s="33">
        <f t="shared" si="1"/>
        <v>0.11896551724137931</v>
      </c>
      <c r="R14" s="35">
        <f t="shared" si="1"/>
        <v>0.44555726759116587</v>
      </c>
      <c r="S14" s="35">
        <f t="shared" si="1"/>
        <v>0.40007106057914371</v>
      </c>
      <c r="T14" s="35">
        <f t="shared" si="1"/>
        <v>3.337139956858267E-2</v>
      </c>
      <c r="U14" s="46">
        <f t="shared" si="2"/>
        <v>5695</v>
      </c>
      <c r="V14" s="35">
        <f t="shared" si="3"/>
        <v>2.3254389546753775</v>
      </c>
    </row>
    <row r="15" spans="2:256" x14ac:dyDescent="0.25">
      <c r="B15" s="5" t="s">
        <v>16</v>
      </c>
      <c r="C15" s="28">
        <v>2907</v>
      </c>
      <c r="D15" s="28">
        <v>3825</v>
      </c>
      <c r="E15" s="53">
        <v>4070</v>
      </c>
      <c r="F15" s="53">
        <v>4903</v>
      </c>
      <c r="G15" s="53">
        <v>9721</v>
      </c>
      <c r="H15" s="28">
        <v>8264</v>
      </c>
      <c r="I15" s="24"/>
      <c r="J15" s="28">
        <f t="shared" si="0"/>
        <v>918</v>
      </c>
      <c r="K15" s="28">
        <f t="shared" si="0"/>
        <v>245</v>
      </c>
      <c r="L15" s="29">
        <f t="shared" si="0"/>
        <v>833</v>
      </c>
      <c r="M15" s="29">
        <f t="shared" si="0"/>
        <v>4818</v>
      </c>
      <c r="N15" s="29">
        <f t="shared" si="0"/>
        <v>-1457</v>
      </c>
      <c r="O15" s="11"/>
      <c r="P15" s="33">
        <f t="shared" si="1"/>
        <v>0.31578947368421051</v>
      </c>
      <c r="Q15" s="33">
        <f t="shared" si="1"/>
        <v>6.4052287581699341E-2</v>
      </c>
      <c r="R15" s="35">
        <f t="shared" si="1"/>
        <v>0.20466830466830466</v>
      </c>
      <c r="S15" s="35">
        <f t="shared" si="1"/>
        <v>0.9826636753008362</v>
      </c>
      <c r="T15" s="35">
        <f t="shared" si="1"/>
        <v>-0.14988169941364057</v>
      </c>
      <c r="U15" s="46">
        <f t="shared" si="2"/>
        <v>5357</v>
      </c>
      <c r="V15" s="35">
        <f t="shared" si="3"/>
        <v>1.8427932576539388</v>
      </c>
    </row>
    <row r="16" spans="2:256" x14ac:dyDescent="0.25">
      <c r="B16" s="5" t="s">
        <v>17</v>
      </c>
      <c r="C16" s="28">
        <v>4017</v>
      </c>
      <c r="D16" s="28">
        <v>4924</v>
      </c>
      <c r="E16" s="53">
        <v>5783</v>
      </c>
      <c r="F16" s="53">
        <v>6071</v>
      </c>
      <c r="G16" s="53">
        <v>13212</v>
      </c>
      <c r="H16" s="28">
        <v>10961</v>
      </c>
      <c r="I16" s="24"/>
      <c r="J16" s="28">
        <f t="shared" si="0"/>
        <v>907</v>
      </c>
      <c r="K16" s="28">
        <f t="shared" si="0"/>
        <v>859</v>
      </c>
      <c r="L16" s="29">
        <f t="shared" si="0"/>
        <v>288</v>
      </c>
      <c r="M16" s="29">
        <f t="shared" si="0"/>
        <v>7141</v>
      </c>
      <c r="N16" s="29">
        <f t="shared" si="0"/>
        <v>-2251</v>
      </c>
      <c r="O16" s="11"/>
      <c r="P16" s="33">
        <f t="shared" si="1"/>
        <v>0.22579039083893454</v>
      </c>
      <c r="Q16" s="33">
        <f t="shared" si="1"/>
        <v>0.17445166531275386</v>
      </c>
      <c r="R16" s="35">
        <f t="shared" si="1"/>
        <v>4.9801141276154245E-2</v>
      </c>
      <c r="S16" s="35">
        <f t="shared" si="1"/>
        <v>1.1762477351342449</v>
      </c>
      <c r="T16" s="35">
        <f t="shared" si="1"/>
        <v>-0.17037541628822284</v>
      </c>
      <c r="U16" s="46">
        <f t="shared" si="2"/>
        <v>6944</v>
      </c>
      <c r="V16" s="35">
        <f t="shared" si="3"/>
        <v>1.7286532237988548</v>
      </c>
    </row>
    <row r="17" spans="2:256" x14ac:dyDescent="0.25">
      <c r="B17" s="5" t="s">
        <v>5</v>
      </c>
      <c r="C17" s="28" t="s">
        <v>0</v>
      </c>
      <c r="D17" s="28" t="s">
        <v>0</v>
      </c>
      <c r="E17" s="28" t="s">
        <v>0</v>
      </c>
      <c r="F17" s="28" t="s">
        <v>0</v>
      </c>
      <c r="G17" s="28" t="s">
        <v>0</v>
      </c>
      <c r="H17" s="28" t="s">
        <v>0</v>
      </c>
      <c r="I17" s="15"/>
      <c r="J17" s="28" t="s">
        <v>0</v>
      </c>
      <c r="K17" s="28" t="s">
        <v>0</v>
      </c>
      <c r="L17" s="28" t="s">
        <v>0</v>
      </c>
      <c r="M17" s="28" t="s">
        <v>0</v>
      </c>
      <c r="N17" s="28" t="s">
        <v>0</v>
      </c>
      <c r="O17" s="32"/>
      <c r="P17" s="28" t="s">
        <v>0</v>
      </c>
      <c r="Q17" s="28" t="s">
        <v>0</v>
      </c>
      <c r="R17" s="28" t="s">
        <v>0</v>
      </c>
      <c r="S17" s="28" t="s">
        <v>0</v>
      </c>
      <c r="T17" s="28" t="s">
        <v>0</v>
      </c>
      <c r="U17" s="47" t="s">
        <v>0</v>
      </c>
      <c r="V17" s="28" t="s">
        <v>0</v>
      </c>
    </row>
    <row r="18" spans="2:256" x14ac:dyDescent="0.25">
      <c r="C18" s="28"/>
      <c r="D18" s="28"/>
      <c r="E18" s="28"/>
      <c r="F18" s="28"/>
      <c r="G18" s="28"/>
      <c r="H18" s="28"/>
      <c r="J18" s="28"/>
      <c r="K18" s="28"/>
      <c r="L18" s="28"/>
      <c r="M18" s="28"/>
      <c r="N18" s="28"/>
      <c r="O18" s="32"/>
      <c r="P18" s="32" t="str">
        <f t="shared" si="1"/>
        <v/>
      </c>
      <c r="Q18" s="32" t="str">
        <f t="shared" si="1"/>
        <v/>
      </c>
      <c r="R18" s="32" t="str">
        <f t="shared" si="1"/>
        <v/>
      </c>
      <c r="S18" s="32" t="str">
        <f t="shared" si="1"/>
        <v/>
      </c>
      <c r="T18" s="32" t="str">
        <f t="shared" si="1"/>
        <v/>
      </c>
      <c r="U18" s="47" t="str">
        <f t="shared" si="2"/>
        <v/>
      </c>
      <c r="V18" s="32" t="str">
        <f t="shared" si="3"/>
        <v/>
      </c>
    </row>
    <row r="19" spans="2:256" x14ac:dyDescent="0.25">
      <c r="B19" s="6" t="s">
        <v>30</v>
      </c>
      <c r="C19" s="41">
        <v>2859.4450731901452</v>
      </c>
      <c r="D19" s="41">
        <v>3980.2305829628826</v>
      </c>
      <c r="E19" s="41">
        <v>4147.7820347463276</v>
      </c>
      <c r="F19" s="41">
        <v>5653.5041060038056</v>
      </c>
      <c r="G19" s="41">
        <v>8755.5339104351078</v>
      </c>
      <c r="H19" s="27">
        <v>8218.6921530769559</v>
      </c>
      <c r="I19" s="23"/>
      <c r="J19" s="41">
        <f t="shared" ref="J19:N50" si="4">IF($B19=0,"",D19-C19)</f>
        <v>1120.7855097727374</v>
      </c>
      <c r="K19" s="41">
        <f t="shared" si="4"/>
        <v>167.55145178344492</v>
      </c>
      <c r="L19" s="41">
        <f t="shared" si="4"/>
        <v>1505.7220712574781</v>
      </c>
      <c r="M19" s="41">
        <f t="shared" si="4"/>
        <v>3102.0298044313022</v>
      </c>
      <c r="N19" s="41">
        <f t="shared" si="4"/>
        <v>-536.84175735815188</v>
      </c>
      <c r="O19" s="42"/>
      <c r="P19" s="43">
        <f t="shared" si="1"/>
        <v>0.39195909733713857</v>
      </c>
      <c r="Q19" s="43">
        <f t="shared" si="1"/>
        <v>4.2095915874984222E-2</v>
      </c>
      <c r="R19" s="43">
        <f t="shared" si="1"/>
        <v>0.36301861058366003</v>
      </c>
      <c r="S19" s="43">
        <f t="shared" si="1"/>
        <v>0.54869152763806517</v>
      </c>
      <c r="T19" s="43">
        <f t="shared" si="1"/>
        <v>-6.1314565490783811E-2</v>
      </c>
      <c r="U19" s="44">
        <f t="shared" si="2"/>
        <v>5359.2470798868108</v>
      </c>
      <c r="V19" s="43">
        <f t="shared" si="3"/>
        <v>1.8742262721304022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2:256" x14ac:dyDescent="0.25">
      <c r="C20" s="28"/>
      <c r="D20" s="28"/>
      <c r="E20" s="28"/>
      <c r="F20" s="28"/>
      <c r="G20" s="28"/>
      <c r="H20" s="28"/>
      <c r="J20" s="28" t="str">
        <f t="shared" si="4"/>
        <v/>
      </c>
      <c r="K20" s="28" t="str">
        <f t="shared" si="4"/>
        <v/>
      </c>
      <c r="L20" s="28" t="str">
        <f t="shared" si="4"/>
        <v/>
      </c>
      <c r="M20" s="41" t="str">
        <f t="shared" si="4"/>
        <v/>
      </c>
      <c r="N20" s="41" t="str">
        <f t="shared" si="4"/>
        <v/>
      </c>
      <c r="O20" s="32"/>
      <c r="P20" s="32" t="str">
        <f t="shared" si="1"/>
        <v/>
      </c>
      <c r="Q20" s="32" t="str">
        <f t="shared" si="1"/>
        <v/>
      </c>
      <c r="R20" s="32" t="str">
        <f t="shared" si="1"/>
        <v/>
      </c>
      <c r="S20" s="32" t="str">
        <f t="shared" si="1"/>
        <v/>
      </c>
      <c r="T20" s="32" t="str">
        <f t="shared" si="1"/>
        <v/>
      </c>
      <c r="U20" s="44" t="str">
        <f t="shared" si="2"/>
        <v/>
      </c>
      <c r="V20" s="32" t="str">
        <f t="shared" si="3"/>
        <v/>
      </c>
    </row>
    <row r="21" spans="2:256" x14ac:dyDescent="0.25">
      <c r="B21" s="5" t="s">
        <v>14</v>
      </c>
      <c r="C21" s="28">
        <v>2534</v>
      </c>
      <c r="D21" s="28">
        <v>3523</v>
      </c>
      <c r="E21" s="28">
        <v>3874</v>
      </c>
      <c r="F21" s="53">
        <v>5325</v>
      </c>
      <c r="G21" s="53">
        <v>8344</v>
      </c>
      <c r="H21" s="28">
        <v>7595</v>
      </c>
      <c r="I21" s="10"/>
      <c r="J21" s="28">
        <f t="shared" si="4"/>
        <v>989</v>
      </c>
      <c r="K21" s="28">
        <f t="shared" si="4"/>
        <v>351</v>
      </c>
      <c r="L21" s="29">
        <f t="shared" si="4"/>
        <v>1451</v>
      </c>
      <c r="M21" s="29">
        <f t="shared" si="4"/>
        <v>3019</v>
      </c>
      <c r="N21" s="29">
        <f t="shared" si="4"/>
        <v>-749</v>
      </c>
      <c r="O21" s="11"/>
      <c r="P21" s="33">
        <f t="shared" si="1"/>
        <v>0.39029202841357535</v>
      </c>
      <c r="Q21" s="33">
        <f t="shared" si="1"/>
        <v>9.9630996309963096E-2</v>
      </c>
      <c r="R21" s="35">
        <f t="shared" si="1"/>
        <v>0.37454827052142486</v>
      </c>
      <c r="S21" s="35">
        <f t="shared" si="1"/>
        <v>0.56694835680751177</v>
      </c>
      <c r="T21" s="35">
        <f t="shared" si="1"/>
        <v>-8.9765100671140935E-2</v>
      </c>
      <c r="U21" s="46">
        <f t="shared" si="2"/>
        <v>5061</v>
      </c>
      <c r="V21" s="35">
        <f t="shared" si="3"/>
        <v>1.9972375690607735</v>
      </c>
    </row>
    <row r="22" spans="2:256" x14ac:dyDescent="0.25">
      <c r="B22" s="5" t="s">
        <v>21</v>
      </c>
      <c r="C22" s="28">
        <v>3379</v>
      </c>
      <c r="D22" s="28">
        <v>4696</v>
      </c>
      <c r="E22" s="28">
        <v>4339</v>
      </c>
      <c r="F22" s="53">
        <v>5979</v>
      </c>
      <c r="G22" s="53">
        <v>9600</v>
      </c>
      <c r="H22" s="28">
        <v>10171</v>
      </c>
      <c r="I22" s="24"/>
      <c r="J22" s="28">
        <f t="shared" si="4"/>
        <v>1317</v>
      </c>
      <c r="K22" s="28">
        <f t="shared" si="4"/>
        <v>-357</v>
      </c>
      <c r="L22" s="29">
        <f t="shared" si="4"/>
        <v>1640</v>
      </c>
      <c r="M22" s="29">
        <f t="shared" si="4"/>
        <v>3621</v>
      </c>
      <c r="N22" s="29">
        <f t="shared" si="4"/>
        <v>571</v>
      </c>
      <c r="O22" s="11"/>
      <c r="P22" s="33">
        <f t="shared" si="1"/>
        <v>0.38976028410772418</v>
      </c>
      <c r="Q22" s="33">
        <f t="shared" si="1"/>
        <v>-7.6022146507666102E-2</v>
      </c>
      <c r="R22" s="35">
        <f t="shared" si="1"/>
        <v>0.37796727356533766</v>
      </c>
      <c r="S22" s="35">
        <f t="shared" si="1"/>
        <v>0.60561966884094331</v>
      </c>
      <c r="T22" s="35">
        <f t="shared" si="1"/>
        <v>5.9479166666666666E-2</v>
      </c>
      <c r="U22" s="46">
        <f t="shared" si="2"/>
        <v>6792</v>
      </c>
      <c r="V22" s="35">
        <f t="shared" si="3"/>
        <v>2.0100621485646641</v>
      </c>
    </row>
    <row r="23" spans="2:256" x14ac:dyDescent="0.25">
      <c r="B23" s="5" t="s">
        <v>22</v>
      </c>
      <c r="C23" s="28">
        <v>3239</v>
      </c>
      <c r="D23" s="28">
        <v>3809</v>
      </c>
      <c r="E23" s="28">
        <v>5052</v>
      </c>
      <c r="F23" s="53">
        <v>6531</v>
      </c>
      <c r="G23" s="53">
        <v>9460</v>
      </c>
      <c r="H23" s="28">
        <v>7889</v>
      </c>
      <c r="I23" s="24"/>
      <c r="J23" s="28">
        <f t="shared" si="4"/>
        <v>570</v>
      </c>
      <c r="K23" s="28">
        <f t="shared" si="4"/>
        <v>1243</v>
      </c>
      <c r="L23" s="29">
        <f t="shared" si="4"/>
        <v>1479</v>
      </c>
      <c r="M23" s="29">
        <f t="shared" si="4"/>
        <v>2929</v>
      </c>
      <c r="N23" s="29">
        <f t="shared" si="4"/>
        <v>-1571</v>
      </c>
      <c r="O23" s="11"/>
      <c r="P23" s="33">
        <f t="shared" si="1"/>
        <v>0.17598024081506639</v>
      </c>
      <c r="Q23" s="33">
        <f t="shared" si="1"/>
        <v>0.32633237070097137</v>
      </c>
      <c r="R23" s="35">
        <f t="shared" si="1"/>
        <v>0.29275534441805223</v>
      </c>
      <c r="S23" s="35">
        <f t="shared" si="1"/>
        <v>0.44847649670800799</v>
      </c>
      <c r="T23" s="35">
        <f t="shared" si="1"/>
        <v>-0.16606765327695561</v>
      </c>
      <c r="U23" s="46">
        <f t="shared" si="2"/>
        <v>4650</v>
      </c>
      <c r="V23" s="35">
        <f t="shared" si="3"/>
        <v>1.4356282803334361</v>
      </c>
    </row>
    <row r="24" spans="2:256" x14ac:dyDescent="0.25">
      <c r="C24" s="28"/>
      <c r="D24" s="28"/>
      <c r="E24" s="28"/>
      <c r="F24" s="28"/>
      <c r="G24" s="28"/>
      <c r="H24" s="28"/>
      <c r="J24" s="28" t="str">
        <f t="shared" si="4"/>
        <v/>
      </c>
      <c r="K24" s="28" t="str">
        <f t="shared" si="4"/>
        <v/>
      </c>
      <c r="L24" s="28" t="str">
        <f t="shared" si="4"/>
        <v/>
      </c>
      <c r="M24" s="41" t="str">
        <f t="shared" si="4"/>
        <v/>
      </c>
      <c r="N24" s="41" t="str">
        <f t="shared" si="4"/>
        <v/>
      </c>
      <c r="O24" s="32"/>
      <c r="P24" s="32" t="str">
        <f t="shared" ref="P24:T50" si="5">IF($B24=0,"",J24/C24)</f>
        <v/>
      </c>
      <c r="Q24" s="32" t="str">
        <f t="shared" si="5"/>
        <v/>
      </c>
      <c r="R24" s="32" t="str">
        <f t="shared" si="5"/>
        <v/>
      </c>
      <c r="S24" s="32" t="str">
        <f t="shared" si="5"/>
        <v/>
      </c>
      <c r="T24" s="32" t="str">
        <f t="shared" si="5"/>
        <v/>
      </c>
      <c r="U24" s="44" t="str">
        <f t="shared" si="2"/>
        <v/>
      </c>
      <c r="V24" s="32" t="str">
        <f t="shared" si="3"/>
        <v/>
      </c>
    </row>
    <row r="25" spans="2:256" x14ac:dyDescent="0.25">
      <c r="B25" s="4" t="s">
        <v>25</v>
      </c>
      <c r="C25" s="41">
        <v>2182.9259922174879</v>
      </c>
      <c r="D25" s="41">
        <v>3025.8955223880598</v>
      </c>
      <c r="E25" s="41">
        <v>2863.3981518780288</v>
      </c>
      <c r="F25" s="41">
        <v>3237.7290819416803</v>
      </c>
      <c r="G25" s="41">
        <v>7333.905696898898</v>
      </c>
      <c r="H25" s="27">
        <v>6246.7436479685775</v>
      </c>
      <c r="I25" s="23"/>
      <c r="J25" s="41">
        <f t="shared" si="4"/>
        <v>842.96953017057194</v>
      </c>
      <c r="K25" s="41">
        <f t="shared" si="4"/>
        <v>-162.49737051003103</v>
      </c>
      <c r="L25" s="41">
        <f t="shared" si="4"/>
        <v>374.33093006365152</v>
      </c>
      <c r="M25" s="41">
        <f t="shared" si="4"/>
        <v>4096.1766149572177</v>
      </c>
      <c r="N25" s="41">
        <f t="shared" si="4"/>
        <v>-1087.1620489303205</v>
      </c>
      <c r="O25" s="42"/>
      <c r="P25" s="43">
        <f t="shared" si="5"/>
        <v>0.38616496078012053</v>
      </c>
      <c r="Q25" s="43">
        <f t="shared" si="5"/>
        <v>-5.3702240975520156E-2</v>
      </c>
      <c r="R25" s="43">
        <f t="shared" si="5"/>
        <v>0.13072961223298182</v>
      </c>
      <c r="S25" s="43">
        <f t="shared" si="5"/>
        <v>1.2651387782268437</v>
      </c>
      <c r="T25" s="43">
        <f t="shared" si="5"/>
        <v>-0.14823780041104442</v>
      </c>
      <c r="U25" s="44">
        <f t="shared" si="2"/>
        <v>4063.8176557510897</v>
      </c>
      <c r="V25" s="43">
        <f t="shared" si="3"/>
        <v>1.8616378522402082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2:256" x14ac:dyDescent="0.25">
      <c r="C26" s="28"/>
      <c r="D26" s="28"/>
      <c r="E26" s="28"/>
      <c r="F26" s="28"/>
      <c r="G26" s="28"/>
      <c r="H26" s="28"/>
      <c r="J26" s="28" t="str">
        <f t="shared" si="4"/>
        <v/>
      </c>
      <c r="K26" s="28" t="str">
        <f t="shared" si="4"/>
        <v/>
      </c>
      <c r="L26" s="28" t="str">
        <f t="shared" si="4"/>
        <v/>
      </c>
      <c r="M26" s="41" t="str">
        <f t="shared" si="4"/>
        <v/>
      </c>
      <c r="N26" s="41" t="str">
        <f t="shared" si="4"/>
        <v/>
      </c>
      <c r="O26" s="32"/>
      <c r="P26" s="32" t="str">
        <f t="shared" si="5"/>
        <v/>
      </c>
      <c r="Q26" s="32" t="str">
        <f t="shared" si="5"/>
        <v/>
      </c>
      <c r="R26" s="32" t="str">
        <f t="shared" si="5"/>
        <v/>
      </c>
      <c r="S26" s="32" t="str">
        <f t="shared" si="5"/>
        <v/>
      </c>
      <c r="T26" s="32" t="str">
        <f t="shared" si="5"/>
        <v/>
      </c>
      <c r="U26" s="44" t="str">
        <f t="shared" si="2"/>
        <v/>
      </c>
      <c r="V26" s="32" t="str">
        <f t="shared" si="3"/>
        <v/>
      </c>
    </row>
    <row r="27" spans="2:256" x14ac:dyDescent="0.25">
      <c r="B27" s="5" t="s">
        <v>8</v>
      </c>
      <c r="C27" s="28">
        <v>2933</v>
      </c>
      <c r="D27" s="28">
        <v>3233</v>
      </c>
      <c r="E27" s="28">
        <v>3584</v>
      </c>
      <c r="F27" s="53">
        <v>3980</v>
      </c>
      <c r="G27" s="53">
        <v>8553</v>
      </c>
      <c r="H27" s="28">
        <v>7536</v>
      </c>
      <c r="I27" s="24"/>
      <c r="J27" s="28">
        <f t="shared" si="4"/>
        <v>300</v>
      </c>
      <c r="K27" s="28">
        <f t="shared" si="4"/>
        <v>351</v>
      </c>
      <c r="L27" s="29">
        <f t="shared" si="4"/>
        <v>396</v>
      </c>
      <c r="M27" s="29">
        <f t="shared" si="4"/>
        <v>4573</v>
      </c>
      <c r="N27" s="29">
        <f t="shared" si="4"/>
        <v>-1017</v>
      </c>
      <c r="O27" s="11"/>
      <c r="P27" s="33">
        <f t="shared" si="5"/>
        <v>0.10228435049437436</v>
      </c>
      <c r="Q27" s="33">
        <f t="shared" si="5"/>
        <v>0.10856789359727807</v>
      </c>
      <c r="R27" s="35">
        <f t="shared" si="5"/>
        <v>0.11049107142857142</v>
      </c>
      <c r="S27" s="35">
        <f t="shared" si="5"/>
        <v>1.148994974874372</v>
      </c>
      <c r="T27" s="35">
        <f t="shared" si="5"/>
        <v>-0.1189056471413539</v>
      </c>
      <c r="U27" s="46">
        <f t="shared" si="2"/>
        <v>4603</v>
      </c>
      <c r="V27" s="35">
        <f t="shared" si="3"/>
        <v>1.5693828844186839</v>
      </c>
    </row>
    <row r="28" spans="2:256" x14ac:dyDescent="0.25">
      <c r="B28" s="5" t="s">
        <v>12</v>
      </c>
      <c r="C28" s="28">
        <v>2334</v>
      </c>
      <c r="D28" s="28">
        <v>2927</v>
      </c>
      <c r="E28" s="28">
        <v>2678</v>
      </c>
      <c r="F28" s="53">
        <v>3342</v>
      </c>
      <c r="G28" s="53">
        <v>6788</v>
      </c>
      <c r="H28" s="28">
        <v>6453</v>
      </c>
      <c r="I28" s="24"/>
      <c r="J28" s="28">
        <f t="shared" si="4"/>
        <v>593</v>
      </c>
      <c r="K28" s="28">
        <f t="shared" si="4"/>
        <v>-249</v>
      </c>
      <c r="L28" s="29">
        <f t="shared" si="4"/>
        <v>664</v>
      </c>
      <c r="M28" s="29">
        <f t="shared" si="4"/>
        <v>3446</v>
      </c>
      <c r="N28" s="29">
        <f t="shared" si="4"/>
        <v>-335</v>
      </c>
      <c r="O28" s="11"/>
      <c r="P28" s="33">
        <f t="shared" si="5"/>
        <v>0.25407026563838903</v>
      </c>
      <c r="Q28" s="33">
        <f t="shared" si="5"/>
        <v>-8.5070037581141095E-2</v>
      </c>
      <c r="R28" s="35">
        <f t="shared" si="5"/>
        <v>0.24794622852875281</v>
      </c>
      <c r="S28" s="35">
        <f t="shared" si="5"/>
        <v>1.0311190903650509</v>
      </c>
      <c r="T28" s="35">
        <f t="shared" si="5"/>
        <v>-4.9351797289334122E-2</v>
      </c>
      <c r="U28" s="46">
        <f t="shared" si="2"/>
        <v>4119</v>
      </c>
      <c r="V28" s="35">
        <f t="shared" si="3"/>
        <v>1.7647814910025708</v>
      </c>
    </row>
    <row r="29" spans="2:256" x14ac:dyDescent="0.25">
      <c r="B29" s="5" t="s">
        <v>26</v>
      </c>
      <c r="C29" s="28">
        <v>2085</v>
      </c>
      <c r="D29" s="28">
        <v>2624</v>
      </c>
      <c r="E29" s="28">
        <v>2656</v>
      </c>
      <c r="F29" s="53">
        <v>2831</v>
      </c>
      <c r="G29" s="53">
        <v>7279</v>
      </c>
      <c r="H29" s="28">
        <v>5471</v>
      </c>
      <c r="I29" s="24"/>
      <c r="J29" s="28">
        <f t="shared" si="4"/>
        <v>539</v>
      </c>
      <c r="K29" s="28">
        <f t="shared" si="4"/>
        <v>32</v>
      </c>
      <c r="L29" s="29">
        <f t="shared" si="4"/>
        <v>175</v>
      </c>
      <c r="M29" s="29">
        <f t="shared" si="4"/>
        <v>4448</v>
      </c>
      <c r="N29" s="29">
        <f t="shared" si="4"/>
        <v>-1808</v>
      </c>
      <c r="O29" s="11"/>
      <c r="P29" s="33">
        <f t="shared" si="5"/>
        <v>0.25851318944844126</v>
      </c>
      <c r="Q29" s="33">
        <f t="shared" si="5"/>
        <v>1.2195121951219513E-2</v>
      </c>
      <c r="R29" s="35">
        <f t="shared" si="5"/>
        <v>6.588855421686747E-2</v>
      </c>
      <c r="S29" s="35">
        <f t="shared" si="5"/>
        <v>1.5711762628046626</v>
      </c>
      <c r="T29" s="35">
        <f t="shared" si="5"/>
        <v>-0.2483857672757247</v>
      </c>
      <c r="U29" s="46">
        <f t="shared" si="2"/>
        <v>3386</v>
      </c>
      <c r="V29" s="35">
        <f t="shared" si="3"/>
        <v>1.6239808153477218</v>
      </c>
    </row>
    <row r="30" spans="2:256" x14ac:dyDescent="0.25">
      <c r="C30" s="28"/>
      <c r="D30" s="28"/>
      <c r="E30" s="28"/>
      <c r="F30" s="28"/>
      <c r="G30" s="28"/>
      <c r="H30" s="28"/>
      <c r="J30" s="28" t="str">
        <f t="shared" si="4"/>
        <v/>
      </c>
      <c r="K30" s="28" t="str">
        <f t="shared" si="4"/>
        <v/>
      </c>
      <c r="L30" s="28" t="str">
        <f t="shared" si="4"/>
        <v/>
      </c>
      <c r="M30" s="41" t="str">
        <f t="shared" si="4"/>
        <v/>
      </c>
      <c r="N30" s="41" t="str">
        <f t="shared" si="4"/>
        <v/>
      </c>
      <c r="O30" s="32"/>
      <c r="P30" s="32" t="str">
        <f t="shared" si="5"/>
        <v/>
      </c>
      <c r="Q30" s="32" t="str">
        <f t="shared" si="5"/>
        <v/>
      </c>
      <c r="R30" s="32" t="str">
        <f t="shared" si="5"/>
        <v/>
      </c>
      <c r="S30" s="32" t="str">
        <f t="shared" si="5"/>
        <v/>
      </c>
      <c r="T30" s="32" t="str">
        <f t="shared" si="5"/>
        <v/>
      </c>
      <c r="U30" s="44" t="str">
        <f t="shared" si="2"/>
        <v/>
      </c>
      <c r="V30" s="32" t="str">
        <f t="shared" si="3"/>
        <v/>
      </c>
    </row>
    <row r="31" spans="2:256" x14ac:dyDescent="0.25">
      <c r="B31" s="4" t="s">
        <v>31</v>
      </c>
      <c r="C31" s="41">
        <v>1341.5303296439274</v>
      </c>
      <c r="D31" s="41">
        <v>1782.522675299982</v>
      </c>
      <c r="E31" s="41">
        <v>2187.8528238378685</v>
      </c>
      <c r="F31" s="41">
        <v>2983.3286650976383</v>
      </c>
      <c r="G31" s="41">
        <v>6416.3040467545552</v>
      </c>
      <c r="H31" s="27">
        <v>4988.5123305932011</v>
      </c>
      <c r="I31" s="23"/>
      <c r="J31" s="41">
        <f t="shared" si="4"/>
        <v>440.99234565605457</v>
      </c>
      <c r="K31" s="41">
        <f t="shared" si="4"/>
        <v>405.33014853788654</v>
      </c>
      <c r="L31" s="41">
        <f t="shared" si="4"/>
        <v>795.47584125976982</v>
      </c>
      <c r="M31" s="41">
        <f t="shared" si="4"/>
        <v>3432.9753816569169</v>
      </c>
      <c r="N31" s="41">
        <f t="shared" si="4"/>
        <v>-1427.7917161613541</v>
      </c>
      <c r="O31" s="42"/>
      <c r="P31" s="43">
        <f t="shared" si="5"/>
        <v>0.32872335116948415</v>
      </c>
      <c r="Q31" s="43">
        <f t="shared" si="5"/>
        <v>0.22739130006841191</v>
      </c>
      <c r="R31" s="43">
        <f t="shared" si="5"/>
        <v>0.36358745551465799</v>
      </c>
      <c r="S31" s="43">
        <f t="shared" si="5"/>
        <v>1.1507198056384988</v>
      </c>
      <c r="T31" s="43">
        <f t="shared" si="5"/>
        <v>-0.2225255701346554</v>
      </c>
      <c r="U31" s="44">
        <f t="shared" si="2"/>
        <v>3646.9820009492737</v>
      </c>
      <c r="V31" s="43">
        <f t="shared" si="3"/>
        <v>2.7185237041321799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2:256" x14ac:dyDescent="0.25">
      <c r="C32" s="28"/>
      <c r="D32" s="28"/>
      <c r="E32" s="28"/>
      <c r="F32" s="28"/>
      <c r="G32" s="28"/>
      <c r="H32" s="28"/>
      <c r="J32" s="28" t="str">
        <f t="shared" si="4"/>
        <v/>
      </c>
      <c r="K32" s="28" t="str">
        <f t="shared" si="4"/>
        <v/>
      </c>
      <c r="L32" s="28" t="str">
        <f t="shared" si="4"/>
        <v/>
      </c>
      <c r="M32" s="41" t="str">
        <f t="shared" si="4"/>
        <v/>
      </c>
      <c r="N32" s="41" t="str">
        <f t="shared" si="4"/>
        <v/>
      </c>
      <c r="O32" s="32"/>
      <c r="P32" s="32" t="str">
        <f t="shared" si="5"/>
        <v/>
      </c>
      <c r="Q32" s="32" t="str">
        <f t="shared" si="5"/>
        <v/>
      </c>
      <c r="R32" s="32" t="str">
        <f t="shared" si="5"/>
        <v/>
      </c>
      <c r="S32" s="32" t="str">
        <f t="shared" si="5"/>
        <v/>
      </c>
      <c r="T32" s="32" t="str">
        <f t="shared" si="5"/>
        <v/>
      </c>
      <c r="U32" s="44" t="str">
        <f t="shared" si="2"/>
        <v/>
      </c>
      <c r="V32" s="32" t="str">
        <f t="shared" si="3"/>
        <v/>
      </c>
    </row>
    <row r="33" spans="2:256" x14ac:dyDescent="0.25">
      <c r="B33" s="5" t="s">
        <v>3</v>
      </c>
      <c r="C33" s="28">
        <v>886</v>
      </c>
      <c r="D33" s="28">
        <v>817</v>
      </c>
      <c r="E33" s="28">
        <v>1608</v>
      </c>
      <c r="F33" s="53">
        <v>2447</v>
      </c>
      <c r="G33" s="53">
        <v>4402</v>
      </c>
      <c r="H33" s="28">
        <v>3493</v>
      </c>
      <c r="I33" s="24"/>
      <c r="J33" s="28">
        <f t="shared" si="4"/>
        <v>-69</v>
      </c>
      <c r="K33" s="28">
        <f t="shared" si="4"/>
        <v>791</v>
      </c>
      <c r="L33" s="29">
        <f t="shared" si="4"/>
        <v>839</v>
      </c>
      <c r="M33" s="29">
        <f t="shared" si="4"/>
        <v>1955</v>
      </c>
      <c r="N33" s="29">
        <f t="shared" si="4"/>
        <v>-909</v>
      </c>
      <c r="O33" s="11"/>
      <c r="P33" s="33">
        <f t="shared" si="5"/>
        <v>-7.7878103837471777E-2</v>
      </c>
      <c r="Q33" s="33">
        <f t="shared" si="5"/>
        <v>0.96817625458996326</v>
      </c>
      <c r="R33" s="35">
        <f t="shared" si="5"/>
        <v>0.52176616915422891</v>
      </c>
      <c r="S33" s="35">
        <f t="shared" si="5"/>
        <v>0.79893747445852059</v>
      </c>
      <c r="T33" s="35">
        <f t="shared" si="5"/>
        <v>-0.2064970467969105</v>
      </c>
      <c r="U33" s="46">
        <f t="shared" si="2"/>
        <v>2607</v>
      </c>
      <c r="V33" s="35">
        <f t="shared" si="3"/>
        <v>2.9424379232505644</v>
      </c>
    </row>
    <row r="34" spans="2:256" x14ac:dyDescent="0.25">
      <c r="B34" s="5" t="s">
        <v>15</v>
      </c>
      <c r="C34" s="28">
        <v>978</v>
      </c>
      <c r="D34" s="28">
        <v>1264</v>
      </c>
      <c r="E34" s="28">
        <v>1616</v>
      </c>
      <c r="F34" s="53">
        <v>2179</v>
      </c>
      <c r="G34" s="53">
        <v>5791</v>
      </c>
      <c r="H34" s="28">
        <v>4207</v>
      </c>
      <c r="I34" s="24"/>
      <c r="J34" s="28">
        <f t="shared" si="4"/>
        <v>286</v>
      </c>
      <c r="K34" s="28">
        <f t="shared" si="4"/>
        <v>352</v>
      </c>
      <c r="L34" s="29">
        <f t="shared" si="4"/>
        <v>563</v>
      </c>
      <c r="M34" s="29">
        <f t="shared" si="4"/>
        <v>3612</v>
      </c>
      <c r="N34" s="29">
        <f t="shared" si="4"/>
        <v>-1584</v>
      </c>
      <c r="O34" s="11"/>
      <c r="P34" s="33">
        <f t="shared" si="5"/>
        <v>0.29243353783231085</v>
      </c>
      <c r="Q34" s="33">
        <f t="shared" si="5"/>
        <v>0.27848101265822783</v>
      </c>
      <c r="R34" s="35">
        <f t="shared" si="5"/>
        <v>0.34839108910891087</v>
      </c>
      <c r="S34" s="35">
        <f t="shared" si="5"/>
        <v>1.6576411197797154</v>
      </c>
      <c r="T34" s="35">
        <f t="shared" si="5"/>
        <v>-0.27352788810222761</v>
      </c>
      <c r="U34" s="46">
        <f t="shared" si="2"/>
        <v>3229</v>
      </c>
      <c r="V34" s="35">
        <f t="shared" si="3"/>
        <v>3.3016359918200409</v>
      </c>
    </row>
    <row r="35" spans="2:256" x14ac:dyDescent="0.25">
      <c r="B35" s="5" t="s">
        <v>29</v>
      </c>
      <c r="C35" s="28">
        <v>1811</v>
      </c>
      <c r="D35" s="28">
        <v>2805</v>
      </c>
      <c r="E35" s="28">
        <v>2895</v>
      </c>
      <c r="F35" s="53">
        <v>3804</v>
      </c>
      <c r="G35" s="53">
        <v>7587</v>
      </c>
      <c r="H35" s="28">
        <v>5981</v>
      </c>
      <c r="I35" s="24"/>
      <c r="J35" s="28">
        <f t="shared" si="4"/>
        <v>994</v>
      </c>
      <c r="K35" s="28">
        <f t="shared" si="4"/>
        <v>90</v>
      </c>
      <c r="L35" s="29">
        <f t="shared" si="4"/>
        <v>909</v>
      </c>
      <c r="M35" s="29">
        <f t="shared" si="4"/>
        <v>3783</v>
      </c>
      <c r="N35" s="29">
        <f t="shared" si="4"/>
        <v>-1606</v>
      </c>
      <c r="O35" s="11"/>
      <c r="P35" s="33">
        <f t="shared" si="5"/>
        <v>0.548868028713418</v>
      </c>
      <c r="Q35" s="33">
        <f t="shared" si="5"/>
        <v>3.2085561497326207E-2</v>
      </c>
      <c r="R35" s="35">
        <f t="shared" si="5"/>
        <v>0.31398963730569951</v>
      </c>
      <c r="S35" s="35">
        <f t="shared" si="5"/>
        <v>0.99447949526813884</v>
      </c>
      <c r="T35" s="35">
        <f t="shared" si="5"/>
        <v>-0.21167787004085936</v>
      </c>
      <c r="U35" s="46">
        <f t="shared" si="2"/>
        <v>4170</v>
      </c>
      <c r="V35" s="35">
        <f t="shared" si="3"/>
        <v>2.3025952512424075</v>
      </c>
    </row>
    <row r="36" spans="2:256" x14ac:dyDescent="0.25">
      <c r="C36" s="28"/>
      <c r="D36" s="28"/>
      <c r="E36" s="28"/>
      <c r="F36" s="28"/>
      <c r="G36" s="28"/>
      <c r="H36" s="28"/>
      <c r="J36" s="28" t="str">
        <f t="shared" si="4"/>
        <v/>
      </c>
      <c r="K36" s="28" t="str">
        <f t="shared" si="4"/>
        <v/>
      </c>
      <c r="L36" s="28" t="str">
        <f t="shared" si="4"/>
        <v/>
      </c>
      <c r="M36" s="41" t="str">
        <f t="shared" si="4"/>
        <v/>
      </c>
      <c r="N36" s="41" t="str">
        <f t="shared" si="4"/>
        <v/>
      </c>
      <c r="O36" s="32"/>
      <c r="P36" s="32" t="str">
        <f t="shared" si="5"/>
        <v/>
      </c>
      <c r="Q36" s="32" t="str">
        <f t="shared" si="5"/>
        <v/>
      </c>
      <c r="R36" s="32" t="str">
        <f t="shared" si="5"/>
        <v/>
      </c>
      <c r="S36" s="32" t="str">
        <f t="shared" si="5"/>
        <v/>
      </c>
      <c r="T36" s="32" t="str">
        <f t="shared" si="5"/>
        <v/>
      </c>
      <c r="U36" s="44" t="str">
        <f t="shared" si="2"/>
        <v/>
      </c>
      <c r="V36" s="32" t="str">
        <f t="shared" si="3"/>
        <v/>
      </c>
    </row>
    <row r="37" spans="2:256" x14ac:dyDescent="0.25">
      <c r="B37" s="6" t="s">
        <v>28</v>
      </c>
      <c r="C37" s="41">
        <v>2155.0165805384449</v>
      </c>
      <c r="D37" s="41">
        <v>2656.8808506889495</v>
      </c>
      <c r="E37" s="41">
        <v>3009.2961149622793</v>
      </c>
      <c r="F37" s="41">
        <v>3708.6231398933401</v>
      </c>
      <c r="G37" s="41">
        <v>6132.9169858706446</v>
      </c>
      <c r="H37" s="27">
        <v>6817.7900579127836</v>
      </c>
      <c r="I37" s="23"/>
      <c r="J37" s="41">
        <f t="shared" si="4"/>
        <v>501.86427015050458</v>
      </c>
      <c r="K37" s="41">
        <f t="shared" si="4"/>
        <v>352.41526427332974</v>
      </c>
      <c r="L37" s="41">
        <f t="shared" si="4"/>
        <v>699.32702493106081</v>
      </c>
      <c r="M37" s="41">
        <f t="shared" si="4"/>
        <v>2424.2938459773045</v>
      </c>
      <c r="N37" s="41">
        <f t="shared" si="4"/>
        <v>684.87307204213903</v>
      </c>
      <c r="O37" s="42"/>
      <c r="P37" s="43">
        <f t="shared" si="5"/>
        <v>0.23288186025237473</v>
      </c>
      <c r="Q37" s="43">
        <f t="shared" si="5"/>
        <v>0.1326424796888975</v>
      </c>
      <c r="R37" s="43">
        <f t="shared" si="5"/>
        <v>0.23238890365557352</v>
      </c>
      <c r="S37" s="43">
        <f t="shared" si="5"/>
        <v>0.65369107470084631</v>
      </c>
      <c r="T37" s="43">
        <f t="shared" si="5"/>
        <v>0.11167166841162007</v>
      </c>
      <c r="U37" s="44">
        <f t="shared" si="2"/>
        <v>4662.7734773743387</v>
      </c>
      <c r="V37" s="43">
        <f t="shared" si="3"/>
        <v>2.1636833421529009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2:256" x14ac:dyDescent="0.25">
      <c r="C38" s="28"/>
      <c r="D38" s="28"/>
      <c r="E38" s="28"/>
      <c r="F38" s="28"/>
      <c r="G38" s="28"/>
      <c r="H38" s="28"/>
      <c r="J38" s="28" t="str">
        <f t="shared" si="4"/>
        <v/>
      </c>
      <c r="K38" s="28" t="str">
        <f t="shared" si="4"/>
        <v/>
      </c>
      <c r="L38" s="28" t="str">
        <f t="shared" si="4"/>
        <v/>
      </c>
      <c r="M38" s="41" t="str">
        <f t="shared" si="4"/>
        <v/>
      </c>
      <c r="N38" s="41" t="str">
        <f t="shared" si="4"/>
        <v/>
      </c>
      <c r="O38" s="32"/>
      <c r="P38" s="32" t="str">
        <f t="shared" si="5"/>
        <v/>
      </c>
      <c r="Q38" s="32" t="str">
        <f t="shared" si="5"/>
        <v/>
      </c>
      <c r="R38" s="32" t="str">
        <f t="shared" si="5"/>
        <v/>
      </c>
      <c r="S38" s="32" t="str">
        <f t="shared" si="5"/>
        <v/>
      </c>
      <c r="T38" s="32" t="str">
        <f t="shared" si="5"/>
        <v/>
      </c>
      <c r="U38" s="44" t="str">
        <f t="shared" si="2"/>
        <v/>
      </c>
      <c r="V38" s="32" t="str">
        <f t="shared" si="3"/>
        <v/>
      </c>
    </row>
    <row r="39" spans="2:256" x14ac:dyDescent="0.25">
      <c r="B39" s="5" t="s">
        <v>9</v>
      </c>
      <c r="C39" s="28">
        <v>1646</v>
      </c>
      <c r="D39" s="28">
        <v>2037</v>
      </c>
      <c r="E39" s="28">
        <v>2320</v>
      </c>
      <c r="F39" s="53">
        <v>2951</v>
      </c>
      <c r="G39" s="53">
        <v>5510</v>
      </c>
      <c r="H39" s="28">
        <v>6109</v>
      </c>
      <c r="I39" s="24"/>
      <c r="J39" s="28">
        <f t="shared" si="4"/>
        <v>391</v>
      </c>
      <c r="K39" s="28">
        <f t="shared" si="4"/>
        <v>283</v>
      </c>
      <c r="L39" s="29">
        <f t="shared" si="4"/>
        <v>631</v>
      </c>
      <c r="M39" s="29">
        <f t="shared" si="4"/>
        <v>2559</v>
      </c>
      <c r="N39" s="29">
        <f t="shared" si="4"/>
        <v>599</v>
      </c>
      <c r="O39" s="11"/>
      <c r="P39" s="33">
        <f t="shared" si="5"/>
        <v>0.23754556500607532</v>
      </c>
      <c r="Q39" s="33">
        <f t="shared" si="5"/>
        <v>0.13892979872361316</v>
      </c>
      <c r="R39" s="35">
        <f t="shared" si="5"/>
        <v>0.27198275862068966</v>
      </c>
      <c r="S39" s="35">
        <f t="shared" si="5"/>
        <v>0.86716367333107425</v>
      </c>
      <c r="T39" s="35">
        <f t="shared" si="5"/>
        <v>0.10871143375680581</v>
      </c>
      <c r="U39" s="46">
        <f t="shared" si="2"/>
        <v>4463</v>
      </c>
      <c r="V39" s="35">
        <f t="shared" si="3"/>
        <v>2.7114216281895502</v>
      </c>
    </row>
    <row r="40" spans="2:256" x14ac:dyDescent="0.25">
      <c r="B40" s="5" t="s">
        <v>11</v>
      </c>
      <c r="C40" s="28">
        <v>2705</v>
      </c>
      <c r="D40" s="28">
        <v>3397</v>
      </c>
      <c r="E40" s="28">
        <v>3871</v>
      </c>
      <c r="F40" s="53">
        <v>5799</v>
      </c>
      <c r="G40" s="53">
        <v>7690</v>
      </c>
      <c r="H40" s="28">
        <v>7255</v>
      </c>
      <c r="I40" s="24"/>
      <c r="J40" s="28">
        <f t="shared" si="4"/>
        <v>692</v>
      </c>
      <c r="K40" s="28">
        <f t="shared" si="4"/>
        <v>474</v>
      </c>
      <c r="L40" s="29">
        <f t="shared" si="4"/>
        <v>1928</v>
      </c>
      <c r="M40" s="29">
        <f t="shared" si="4"/>
        <v>1891</v>
      </c>
      <c r="N40" s="29">
        <f t="shared" si="4"/>
        <v>-435</v>
      </c>
      <c r="O40" s="11"/>
      <c r="P40" s="33">
        <f t="shared" si="5"/>
        <v>0.25582255083179295</v>
      </c>
      <c r="Q40" s="33">
        <f t="shared" si="5"/>
        <v>0.13953488372093023</v>
      </c>
      <c r="R40" s="35">
        <f t="shared" si="5"/>
        <v>0.4980625161456988</v>
      </c>
      <c r="S40" s="35">
        <f t="shared" si="5"/>
        <v>0.32609070529401624</v>
      </c>
      <c r="T40" s="35">
        <f t="shared" si="5"/>
        <v>-5.6566970091027305E-2</v>
      </c>
      <c r="U40" s="46">
        <f t="shared" si="2"/>
        <v>4550</v>
      </c>
      <c r="V40" s="35">
        <f t="shared" si="3"/>
        <v>1.6820702402957486</v>
      </c>
    </row>
    <row r="41" spans="2:256" x14ac:dyDescent="0.25">
      <c r="B41" s="5" t="s">
        <v>18</v>
      </c>
      <c r="C41" s="28">
        <v>2458</v>
      </c>
      <c r="D41" s="28">
        <v>2597</v>
      </c>
      <c r="E41" s="28">
        <v>2944</v>
      </c>
      <c r="F41" s="53">
        <v>3380</v>
      </c>
      <c r="G41" s="53">
        <v>6105</v>
      </c>
      <c r="H41" s="28">
        <v>6813</v>
      </c>
      <c r="I41" s="24"/>
      <c r="J41" s="28">
        <f t="shared" si="4"/>
        <v>139</v>
      </c>
      <c r="K41" s="28">
        <f t="shared" si="4"/>
        <v>347</v>
      </c>
      <c r="L41" s="29">
        <f t="shared" si="4"/>
        <v>436</v>
      </c>
      <c r="M41" s="29">
        <f t="shared" si="4"/>
        <v>2725</v>
      </c>
      <c r="N41" s="29">
        <f t="shared" si="4"/>
        <v>708</v>
      </c>
      <c r="O41" s="11"/>
      <c r="P41" s="33">
        <f t="shared" si="5"/>
        <v>5.655004068348251E-2</v>
      </c>
      <c r="Q41" s="33">
        <f t="shared" si="5"/>
        <v>0.13361571043511744</v>
      </c>
      <c r="R41" s="35">
        <f t="shared" si="5"/>
        <v>0.14809782608695651</v>
      </c>
      <c r="S41" s="35">
        <f t="shared" si="5"/>
        <v>0.80621301775147924</v>
      </c>
      <c r="T41" s="35">
        <f t="shared" si="5"/>
        <v>0.11597051597051597</v>
      </c>
      <c r="U41" s="46">
        <f t="shared" si="2"/>
        <v>4355</v>
      </c>
      <c r="V41" s="35">
        <f t="shared" si="3"/>
        <v>1.7717656631407648</v>
      </c>
    </row>
    <row r="42" spans="2:256" x14ac:dyDescent="0.25">
      <c r="B42" s="5" t="s">
        <v>23</v>
      </c>
      <c r="C42" s="28">
        <v>1959</v>
      </c>
      <c r="D42" s="28">
        <v>2457</v>
      </c>
      <c r="E42" s="53">
        <v>2963</v>
      </c>
      <c r="F42" s="53">
        <v>3144</v>
      </c>
      <c r="G42" s="53">
        <v>5786</v>
      </c>
      <c r="H42" s="28">
        <v>7444</v>
      </c>
      <c r="I42" s="24"/>
      <c r="J42" s="28">
        <f t="shared" si="4"/>
        <v>498</v>
      </c>
      <c r="K42" s="28">
        <f t="shared" si="4"/>
        <v>506</v>
      </c>
      <c r="L42" s="29">
        <f t="shared" si="4"/>
        <v>181</v>
      </c>
      <c r="M42" s="29">
        <f t="shared" si="4"/>
        <v>2642</v>
      </c>
      <c r="N42" s="29">
        <f t="shared" si="4"/>
        <v>1658</v>
      </c>
      <c r="O42" s="11"/>
      <c r="P42" s="33">
        <f t="shared" si="5"/>
        <v>0.25421133231240428</v>
      </c>
      <c r="Q42" s="33">
        <f t="shared" si="5"/>
        <v>0.20594220594220594</v>
      </c>
      <c r="R42" s="35">
        <f t="shared" si="5"/>
        <v>6.1086736415794804E-2</v>
      </c>
      <c r="S42" s="35">
        <f t="shared" si="5"/>
        <v>0.84033078880407119</v>
      </c>
      <c r="T42" s="35">
        <f t="shared" si="5"/>
        <v>0.28655375043207743</v>
      </c>
      <c r="U42" s="46">
        <f t="shared" si="2"/>
        <v>5485</v>
      </c>
      <c r="V42" s="35">
        <f t="shared" si="3"/>
        <v>2.7998979070954571</v>
      </c>
    </row>
    <row r="43" spans="2:256" x14ac:dyDescent="0.25">
      <c r="B43" s="5" t="s">
        <v>27</v>
      </c>
      <c r="C43" s="28">
        <v>2364</v>
      </c>
      <c r="D43" s="28">
        <v>2956</v>
      </c>
      <c r="E43" s="53">
        <v>3176</v>
      </c>
      <c r="F43" s="53">
        <v>4203</v>
      </c>
      <c r="G43" s="53">
        <v>6169</v>
      </c>
      <c r="H43" s="28">
        <v>6612</v>
      </c>
      <c r="I43" s="24"/>
      <c r="J43" s="28">
        <f t="shared" si="4"/>
        <v>592</v>
      </c>
      <c r="K43" s="28">
        <f t="shared" si="4"/>
        <v>220</v>
      </c>
      <c r="L43" s="29">
        <f t="shared" si="4"/>
        <v>1027</v>
      </c>
      <c r="M43" s="29">
        <f t="shared" si="4"/>
        <v>1966</v>
      </c>
      <c r="N43" s="29">
        <f t="shared" si="4"/>
        <v>443</v>
      </c>
      <c r="O43" s="11"/>
      <c r="P43" s="33">
        <f t="shared" si="5"/>
        <v>0.25042301184433163</v>
      </c>
      <c r="Q43" s="33">
        <f t="shared" si="5"/>
        <v>7.4424898511502025E-2</v>
      </c>
      <c r="R43" s="35">
        <f t="shared" si="5"/>
        <v>0.32336272040302266</v>
      </c>
      <c r="S43" s="35">
        <f t="shared" si="5"/>
        <v>0.46776112300737566</v>
      </c>
      <c r="T43" s="35">
        <f t="shared" si="5"/>
        <v>7.1810666234397802E-2</v>
      </c>
      <c r="U43" s="46">
        <f t="shared" si="2"/>
        <v>4248</v>
      </c>
      <c r="V43" s="35">
        <f t="shared" si="3"/>
        <v>1.7969543147208122</v>
      </c>
    </row>
    <row r="44" spans="2:256" x14ac:dyDescent="0.25">
      <c r="C44" s="28"/>
      <c r="D44" s="28"/>
      <c r="E44" s="28"/>
      <c r="F44" s="28"/>
      <c r="G44" s="28"/>
      <c r="H44" s="28"/>
      <c r="J44" s="28" t="str">
        <f t="shared" si="4"/>
        <v/>
      </c>
      <c r="K44" s="28" t="str">
        <f t="shared" si="4"/>
        <v/>
      </c>
      <c r="L44" s="28" t="str">
        <f t="shared" si="4"/>
        <v/>
      </c>
      <c r="M44" s="41" t="str">
        <f t="shared" si="4"/>
        <v/>
      </c>
      <c r="N44" s="41" t="str">
        <f t="shared" si="4"/>
        <v/>
      </c>
      <c r="O44" s="32"/>
      <c r="P44" s="32" t="str">
        <f t="shared" si="5"/>
        <v/>
      </c>
      <c r="Q44" s="32" t="str">
        <f t="shared" si="5"/>
        <v/>
      </c>
      <c r="R44" s="32" t="str">
        <f t="shared" si="5"/>
        <v/>
      </c>
      <c r="S44" s="32" t="str">
        <f t="shared" si="5"/>
        <v/>
      </c>
      <c r="T44" s="32" t="str">
        <f t="shared" si="5"/>
        <v/>
      </c>
      <c r="U44" s="44" t="str">
        <f t="shared" si="2"/>
        <v/>
      </c>
      <c r="V44" s="32" t="str">
        <f t="shared" si="3"/>
        <v/>
      </c>
    </row>
    <row r="45" spans="2:256" x14ac:dyDescent="0.25">
      <c r="B45" s="4" t="s">
        <v>19</v>
      </c>
      <c r="C45" s="41">
        <v>1716.8652271034996</v>
      </c>
      <c r="D45" s="41">
        <v>2070.2896941236199</v>
      </c>
      <c r="E45" s="41">
        <v>2328.102576073537</v>
      </c>
      <c r="F45" s="41">
        <v>2732.3453058339182</v>
      </c>
      <c r="G45" s="41">
        <v>5188.4710456209614</v>
      </c>
      <c r="H45" s="27">
        <v>5894.5206272102487</v>
      </c>
      <c r="I45" s="23"/>
      <c r="J45" s="41">
        <f t="shared" si="4"/>
        <v>353.42446702012035</v>
      </c>
      <c r="K45" s="41">
        <f t="shared" si="4"/>
        <v>257.81288194991703</v>
      </c>
      <c r="L45" s="41">
        <f t="shared" si="4"/>
        <v>404.24272976038128</v>
      </c>
      <c r="M45" s="41">
        <f t="shared" si="4"/>
        <v>2456.1257397870431</v>
      </c>
      <c r="N45" s="41">
        <f t="shared" si="4"/>
        <v>706.0495815892873</v>
      </c>
      <c r="O45" s="42"/>
      <c r="P45" s="43">
        <f t="shared" si="5"/>
        <v>0.20585451987770645</v>
      </c>
      <c r="Q45" s="43">
        <f t="shared" si="5"/>
        <v>0.12452985815545611</v>
      </c>
      <c r="R45" s="43">
        <f t="shared" si="5"/>
        <v>0.17363613352559282</v>
      </c>
      <c r="S45" s="43">
        <f t="shared" si="5"/>
        <v>0.89890751895190191</v>
      </c>
      <c r="T45" s="43">
        <f t="shared" si="5"/>
        <v>0.1360804706012938</v>
      </c>
      <c r="U45" s="44">
        <f t="shared" si="2"/>
        <v>4177.6554001067489</v>
      </c>
      <c r="V45" s="43">
        <f t="shared" si="3"/>
        <v>2.433304218732891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2:256" x14ac:dyDescent="0.25">
      <c r="C46" s="28"/>
      <c r="D46" s="28"/>
      <c r="E46" s="28"/>
      <c r="F46" s="28"/>
      <c r="G46" s="28"/>
      <c r="H46" s="28"/>
      <c r="J46" s="28" t="str">
        <f t="shared" si="4"/>
        <v/>
      </c>
      <c r="K46" s="28" t="str">
        <f t="shared" si="4"/>
        <v/>
      </c>
      <c r="L46" s="28" t="str">
        <f t="shared" si="4"/>
        <v/>
      </c>
      <c r="M46" s="41" t="str">
        <f t="shared" si="4"/>
        <v/>
      </c>
      <c r="N46" s="41" t="str">
        <f t="shared" si="4"/>
        <v/>
      </c>
      <c r="O46" s="32"/>
      <c r="P46" s="32" t="str">
        <f t="shared" si="5"/>
        <v/>
      </c>
      <c r="Q46" s="32" t="str">
        <f t="shared" si="5"/>
        <v/>
      </c>
      <c r="R46" s="32" t="str">
        <f t="shared" si="5"/>
        <v/>
      </c>
      <c r="S46" s="32" t="str">
        <f t="shared" si="5"/>
        <v/>
      </c>
      <c r="T46" s="32" t="str">
        <f t="shared" si="5"/>
        <v/>
      </c>
      <c r="U46" s="44" t="str">
        <f t="shared" si="2"/>
        <v/>
      </c>
      <c r="V46" s="32" t="str">
        <f t="shared" si="3"/>
        <v/>
      </c>
    </row>
    <row r="47" spans="2:256" x14ac:dyDescent="0.25">
      <c r="B47" s="5" t="s">
        <v>13</v>
      </c>
      <c r="C47" s="28">
        <v>1410</v>
      </c>
      <c r="D47" s="28">
        <v>1883</v>
      </c>
      <c r="E47" s="28">
        <v>2056</v>
      </c>
      <c r="F47" s="53">
        <v>2704</v>
      </c>
      <c r="G47" s="53">
        <v>4896</v>
      </c>
      <c r="H47" s="28">
        <v>5211</v>
      </c>
      <c r="I47" s="24"/>
      <c r="J47" s="28">
        <f t="shared" si="4"/>
        <v>473</v>
      </c>
      <c r="K47" s="28">
        <f t="shared" si="4"/>
        <v>173</v>
      </c>
      <c r="L47" s="29">
        <f t="shared" si="4"/>
        <v>648</v>
      </c>
      <c r="M47" s="29">
        <f t="shared" si="4"/>
        <v>2192</v>
      </c>
      <c r="N47" s="29">
        <f t="shared" si="4"/>
        <v>315</v>
      </c>
      <c r="O47" s="11"/>
      <c r="P47" s="33">
        <f t="shared" si="5"/>
        <v>0.3354609929078014</v>
      </c>
      <c r="Q47" s="33">
        <f t="shared" si="5"/>
        <v>9.1874668082846528E-2</v>
      </c>
      <c r="R47" s="35">
        <f t="shared" si="5"/>
        <v>0.31517509727626458</v>
      </c>
      <c r="S47" s="35">
        <f t="shared" si="5"/>
        <v>0.81065088757396453</v>
      </c>
      <c r="T47" s="35">
        <f t="shared" si="5"/>
        <v>6.4338235294117641E-2</v>
      </c>
      <c r="U47" s="46">
        <f t="shared" si="2"/>
        <v>3801</v>
      </c>
      <c r="V47" s="35">
        <f t="shared" si="3"/>
        <v>2.6957446808510639</v>
      </c>
    </row>
    <row r="48" spans="2:256" x14ac:dyDescent="0.25">
      <c r="B48" s="5" t="s">
        <v>24</v>
      </c>
      <c r="C48" s="28">
        <v>1302</v>
      </c>
      <c r="D48" s="28">
        <v>1817</v>
      </c>
      <c r="E48" s="28">
        <v>2436</v>
      </c>
      <c r="F48" s="53">
        <v>2516</v>
      </c>
      <c r="G48" s="53">
        <v>6341</v>
      </c>
      <c r="H48" s="28">
        <v>6603</v>
      </c>
      <c r="I48" s="24"/>
      <c r="J48" s="28">
        <f t="shared" si="4"/>
        <v>515</v>
      </c>
      <c r="K48" s="28">
        <f t="shared" si="4"/>
        <v>619</v>
      </c>
      <c r="L48" s="29">
        <f t="shared" si="4"/>
        <v>80</v>
      </c>
      <c r="M48" s="29">
        <f t="shared" si="4"/>
        <v>3825</v>
      </c>
      <c r="N48" s="29">
        <f t="shared" si="4"/>
        <v>262</v>
      </c>
      <c r="O48" s="11"/>
      <c r="P48" s="33">
        <f t="shared" si="5"/>
        <v>0.3955453149001536</v>
      </c>
      <c r="Q48" s="33">
        <f t="shared" si="5"/>
        <v>0.34067143643368192</v>
      </c>
      <c r="R48" s="35">
        <f t="shared" si="5"/>
        <v>3.2840722495894911E-2</v>
      </c>
      <c r="S48" s="35">
        <f t="shared" si="5"/>
        <v>1.5202702702702702</v>
      </c>
      <c r="T48" s="35">
        <f t="shared" si="5"/>
        <v>4.1318404037218107E-2</v>
      </c>
      <c r="U48" s="46">
        <f t="shared" si="2"/>
        <v>5301</v>
      </c>
      <c r="V48" s="35">
        <f t="shared" si="3"/>
        <v>4.0714285714285712</v>
      </c>
    </row>
    <row r="49" spans="2:22" x14ac:dyDescent="0.25">
      <c r="B49" s="5" t="s">
        <v>32</v>
      </c>
      <c r="C49" s="28">
        <v>1885</v>
      </c>
      <c r="D49" s="28">
        <v>2280</v>
      </c>
      <c r="E49" s="28">
        <v>2756</v>
      </c>
      <c r="F49" s="53">
        <v>3413</v>
      </c>
      <c r="G49" s="53">
        <v>5793</v>
      </c>
      <c r="H49" s="28">
        <v>6284</v>
      </c>
      <c r="I49" s="24"/>
      <c r="J49" s="28">
        <f t="shared" si="4"/>
        <v>395</v>
      </c>
      <c r="K49" s="28">
        <f t="shared" si="4"/>
        <v>476</v>
      </c>
      <c r="L49" s="29">
        <f t="shared" si="4"/>
        <v>657</v>
      </c>
      <c r="M49" s="29">
        <f t="shared" si="4"/>
        <v>2380</v>
      </c>
      <c r="N49" s="29">
        <f t="shared" si="4"/>
        <v>491</v>
      </c>
      <c r="O49" s="11"/>
      <c r="P49" s="33">
        <f t="shared" si="5"/>
        <v>0.20954907161803712</v>
      </c>
      <c r="Q49" s="33">
        <f t="shared" si="5"/>
        <v>0.20877192982456141</v>
      </c>
      <c r="R49" s="35">
        <f t="shared" si="5"/>
        <v>0.23838896952104499</v>
      </c>
      <c r="S49" s="35">
        <f t="shared" si="5"/>
        <v>0.69733372399648408</v>
      </c>
      <c r="T49" s="35">
        <f t="shared" si="5"/>
        <v>8.4757465907129292E-2</v>
      </c>
      <c r="U49" s="46">
        <f t="shared" si="2"/>
        <v>4399</v>
      </c>
      <c r="V49" s="35">
        <f t="shared" si="3"/>
        <v>2.3336870026525198</v>
      </c>
    </row>
    <row r="50" spans="2:22" ht="13.8" thickBot="1" x14ac:dyDescent="0.3">
      <c r="B50" s="7" t="s">
        <v>33</v>
      </c>
      <c r="C50" s="30">
        <v>1793</v>
      </c>
      <c r="D50" s="30">
        <v>1643</v>
      </c>
      <c r="E50" s="30">
        <v>2222</v>
      </c>
      <c r="F50" s="54">
        <v>2394</v>
      </c>
      <c r="G50" s="54">
        <v>4407</v>
      </c>
      <c r="H50" s="30">
        <v>5971</v>
      </c>
      <c r="I50" s="25"/>
      <c r="J50" s="30">
        <f t="shared" si="4"/>
        <v>-150</v>
      </c>
      <c r="K50" s="30">
        <f t="shared" si="4"/>
        <v>579</v>
      </c>
      <c r="L50" s="31">
        <f t="shared" si="4"/>
        <v>172</v>
      </c>
      <c r="M50" s="31">
        <f t="shared" si="4"/>
        <v>2013</v>
      </c>
      <c r="N50" s="31">
        <f t="shared" si="4"/>
        <v>1564</v>
      </c>
      <c r="O50" s="12"/>
      <c r="P50" s="34">
        <f t="shared" si="5"/>
        <v>-8.3658672615727833E-2</v>
      </c>
      <c r="Q50" s="34">
        <f t="shared" si="5"/>
        <v>0.35240413877054172</v>
      </c>
      <c r="R50" s="36">
        <f t="shared" si="5"/>
        <v>7.7407740774077402E-2</v>
      </c>
      <c r="S50" s="36">
        <f t="shared" si="5"/>
        <v>0.84085213032581452</v>
      </c>
      <c r="T50" s="36">
        <f t="shared" si="5"/>
        <v>0.35488994781030181</v>
      </c>
      <c r="U50" s="48">
        <f t="shared" si="2"/>
        <v>4178</v>
      </c>
      <c r="V50" s="36">
        <f t="shared" si="3"/>
        <v>2.3301728945900724</v>
      </c>
    </row>
    <row r="51" spans="2:22" x14ac:dyDescent="0.25">
      <c r="B51" s="38" t="s">
        <v>40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2:22" x14ac:dyDescent="0.25">
      <c r="B52" s="39" t="s">
        <v>41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2:22" ht="9" customHeight="1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2:22" x14ac:dyDescent="0.25">
      <c r="B54" s="39" t="s">
        <v>83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2:22" x14ac:dyDescent="0.25">
      <c r="B55" s="39" t="s">
        <v>82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</sheetData>
  <mergeCells count="4">
    <mergeCell ref="J5:N5"/>
    <mergeCell ref="P5:T5"/>
    <mergeCell ref="B2:S2"/>
    <mergeCell ref="B3:S3"/>
  </mergeCells>
  <phoneticPr fontId="0" type="noConversion"/>
  <printOptions horizontalCentered="1" verticalCentered="1"/>
  <pageMargins left="0" right="0.25" top="0.25" bottom="0.25" header="0.5" footer="0.5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I4" sqref="I4"/>
    </sheetView>
  </sheetViews>
  <sheetFormatPr defaultRowHeight="13.2" x14ac:dyDescent="0.25"/>
  <cols>
    <col min="1" max="1" width="17.44140625" bestFit="1" customWidth="1"/>
  </cols>
  <sheetData>
    <row r="2" spans="1:10" x14ac:dyDescent="0.25">
      <c r="A2" t="s">
        <v>44</v>
      </c>
      <c r="B2" t="s">
        <v>45</v>
      </c>
      <c r="C2" t="s">
        <v>46</v>
      </c>
      <c r="D2">
        <v>2012</v>
      </c>
      <c r="G2" t="s">
        <v>44</v>
      </c>
      <c r="H2" t="s">
        <v>45</v>
      </c>
      <c r="I2" t="s">
        <v>46</v>
      </c>
      <c r="J2">
        <v>2012</v>
      </c>
    </row>
    <row r="3" spans="1:10" x14ac:dyDescent="0.25">
      <c r="A3" t="s">
        <v>55</v>
      </c>
      <c r="B3">
        <v>19</v>
      </c>
      <c r="C3">
        <v>4896</v>
      </c>
      <c r="D3">
        <v>5211</v>
      </c>
      <c r="G3" t="s">
        <v>47</v>
      </c>
      <c r="H3">
        <v>1</v>
      </c>
      <c r="I3">
        <v>4402</v>
      </c>
      <c r="J3">
        <v>3493</v>
      </c>
    </row>
    <row r="4" spans="1:10" x14ac:dyDescent="0.25">
      <c r="A4" t="s">
        <v>65</v>
      </c>
      <c r="B4">
        <v>39</v>
      </c>
      <c r="C4">
        <v>6341</v>
      </c>
      <c r="D4">
        <v>5471</v>
      </c>
      <c r="G4" t="s">
        <v>48</v>
      </c>
      <c r="H4">
        <v>3</v>
      </c>
      <c r="I4">
        <v>13204</v>
      </c>
      <c r="J4">
        <v>11579</v>
      </c>
    </row>
    <row r="5" spans="1:10" x14ac:dyDescent="0.25">
      <c r="A5" t="s">
        <v>68</v>
      </c>
      <c r="B5">
        <v>45</v>
      </c>
      <c r="C5">
        <v>5793</v>
      </c>
      <c r="D5">
        <v>6284</v>
      </c>
      <c r="G5" t="s">
        <v>49</v>
      </c>
      <c r="H5">
        <v>5</v>
      </c>
      <c r="I5">
        <v>9209</v>
      </c>
      <c r="J5">
        <v>9440</v>
      </c>
    </row>
    <row r="6" spans="1:10" x14ac:dyDescent="0.25">
      <c r="A6" t="s">
        <v>69</v>
      </c>
      <c r="B6">
        <v>47</v>
      </c>
      <c r="C6">
        <v>4407</v>
      </c>
      <c r="D6">
        <v>5971</v>
      </c>
      <c r="G6" t="s">
        <v>50</v>
      </c>
      <c r="H6">
        <v>9</v>
      </c>
      <c r="I6">
        <v>8553</v>
      </c>
      <c r="J6">
        <v>7536</v>
      </c>
    </row>
    <row r="7" spans="1:10" x14ac:dyDescent="0.25">
      <c r="A7" t="s">
        <v>49</v>
      </c>
      <c r="B7">
        <v>5</v>
      </c>
      <c r="C7">
        <v>9209</v>
      </c>
      <c r="D7">
        <v>9440</v>
      </c>
      <c r="G7" t="s">
        <v>51</v>
      </c>
      <c r="H7">
        <v>11</v>
      </c>
      <c r="I7">
        <v>5510</v>
      </c>
      <c r="J7">
        <v>6109</v>
      </c>
    </row>
    <row r="8" spans="1:10" x14ac:dyDescent="0.25">
      <c r="A8" t="s">
        <v>52</v>
      </c>
      <c r="B8">
        <v>13</v>
      </c>
      <c r="C8">
        <v>7881</v>
      </c>
      <c r="D8">
        <v>8144</v>
      </c>
      <c r="G8" t="s">
        <v>52</v>
      </c>
      <c r="H8">
        <v>13</v>
      </c>
      <c r="I8">
        <v>7881</v>
      </c>
      <c r="J8">
        <v>8144</v>
      </c>
    </row>
    <row r="9" spans="1:10" x14ac:dyDescent="0.25">
      <c r="A9" t="s">
        <v>56</v>
      </c>
      <c r="B9">
        <v>21</v>
      </c>
      <c r="C9">
        <v>8344</v>
      </c>
      <c r="D9">
        <v>7595</v>
      </c>
      <c r="G9" t="s">
        <v>53</v>
      </c>
      <c r="H9">
        <v>15</v>
      </c>
      <c r="I9">
        <v>7690</v>
      </c>
      <c r="J9">
        <v>7255</v>
      </c>
    </row>
    <row r="10" spans="1:10" x14ac:dyDescent="0.25">
      <c r="A10" t="s">
        <v>58</v>
      </c>
      <c r="B10">
        <v>25</v>
      </c>
      <c r="C10">
        <v>9721</v>
      </c>
      <c r="D10">
        <v>8264</v>
      </c>
      <c r="G10" t="s">
        <v>54</v>
      </c>
      <c r="H10">
        <v>17</v>
      </c>
      <c r="I10">
        <v>6788</v>
      </c>
      <c r="J10">
        <v>6453</v>
      </c>
    </row>
    <row r="11" spans="1:10" x14ac:dyDescent="0.25">
      <c r="A11" t="s">
        <v>59</v>
      </c>
      <c r="B11">
        <v>27</v>
      </c>
      <c r="C11">
        <v>13212</v>
      </c>
      <c r="D11">
        <v>10961</v>
      </c>
      <c r="G11" t="s">
        <v>55</v>
      </c>
      <c r="H11">
        <v>19</v>
      </c>
      <c r="I11">
        <v>4896</v>
      </c>
      <c r="J11">
        <v>5211</v>
      </c>
    </row>
    <row r="12" spans="1:10" x14ac:dyDescent="0.25">
      <c r="A12" t="s">
        <v>61</v>
      </c>
      <c r="B12">
        <v>31</v>
      </c>
      <c r="C12">
        <v>9600</v>
      </c>
      <c r="D12">
        <v>10171</v>
      </c>
      <c r="G12" t="s">
        <v>56</v>
      </c>
      <c r="H12">
        <v>21</v>
      </c>
      <c r="I12">
        <v>8344</v>
      </c>
      <c r="J12">
        <v>7595</v>
      </c>
    </row>
    <row r="13" spans="1:10" x14ac:dyDescent="0.25">
      <c r="A13" t="s">
        <v>67</v>
      </c>
      <c r="B13">
        <v>43</v>
      </c>
      <c r="C13">
        <v>7587</v>
      </c>
      <c r="D13">
        <v>5981</v>
      </c>
      <c r="G13" t="s">
        <v>57</v>
      </c>
      <c r="H13">
        <v>23</v>
      </c>
      <c r="I13">
        <v>5791</v>
      </c>
      <c r="J13">
        <v>4207</v>
      </c>
    </row>
    <row r="14" spans="1:10" x14ac:dyDescent="0.25">
      <c r="A14" t="s">
        <v>48</v>
      </c>
      <c r="B14">
        <v>3</v>
      </c>
      <c r="C14">
        <v>13204</v>
      </c>
      <c r="D14">
        <v>11579</v>
      </c>
      <c r="G14" t="s">
        <v>58</v>
      </c>
      <c r="H14">
        <v>25</v>
      </c>
      <c r="I14">
        <v>9721</v>
      </c>
      <c r="J14">
        <v>8264</v>
      </c>
    </row>
    <row r="15" spans="1:10" x14ac:dyDescent="0.25">
      <c r="A15" t="s">
        <v>50</v>
      </c>
      <c r="B15">
        <v>9</v>
      </c>
      <c r="C15">
        <v>8553</v>
      </c>
      <c r="D15">
        <v>7536</v>
      </c>
      <c r="G15" t="s">
        <v>59</v>
      </c>
      <c r="H15">
        <v>27</v>
      </c>
      <c r="I15">
        <v>13212</v>
      </c>
      <c r="J15">
        <v>10961</v>
      </c>
    </row>
    <row r="16" spans="1:10" x14ac:dyDescent="0.25">
      <c r="A16" t="s">
        <v>54</v>
      </c>
      <c r="B16">
        <v>17</v>
      </c>
      <c r="C16">
        <v>6788</v>
      </c>
      <c r="D16">
        <v>6453</v>
      </c>
      <c r="G16" t="s">
        <v>60</v>
      </c>
      <c r="H16">
        <v>29</v>
      </c>
      <c r="I16">
        <v>6105</v>
      </c>
      <c r="J16">
        <v>6813</v>
      </c>
    </row>
    <row r="17" spans="1:10" x14ac:dyDescent="0.25">
      <c r="A17" t="s">
        <v>62</v>
      </c>
      <c r="B17">
        <v>33</v>
      </c>
      <c r="C17">
        <v>9460</v>
      </c>
      <c r="D17">
        <v>7889</v>
      </c>
      <c r="G17" t="s">
        <v>61</v>
      </c>
      <c r="H17">
        <v>31</v>
      </c>
      <c r="I17">
        <v>9600</v>
      </c>
      <c r="J17">
        <v>10171</v>
      </c>
    </row>
    <row r="18" spans="1:10" x14ac:dyDescent="0.25">
      <c r="A18" t="s">
        <v>64</v>
      </c>
      <c r="B18">
        <v>37</v>
      </c>
      <c r="C18">
        <v>7279</v>
      </c>
      <c r="D18">
        <v>6603</v>
      </c>
      <c r="G18" t="s">
        <v>62</v>
      </c>
      <c r="H18">
        <v>33</v>
      </c>
      <c r="I18">
        <v>9460</v>
      </c>
      <c r="J18">
        <v>7889</v>
      </c>
    </row>
    <row r="19" spans="1:10" x14ac:dyDescent="0.25">
      <c r="A19" t="s">
        <v>51</v>
      </c>
      <c r="B19">
        <v>11</v>
      </c>
      <c r="C19">
        <v>5510</v>
      </c>
      <c r="D19">
        <v>6109</v>
      </c>
      <c r="G19" t="s">
        <v>63</v>
      </c>
      <c r="H19">
        <v>35</v>
      </c>
      <c r="I19">
        <v>5786</v>
      </c>
      <c r="J19">
        <v>7444</v>
      </c>
    </row>
    <row r="20" spans="1:10" x14ac:dyDescent="0.25">
      <c r="A20" t="s">
        <v>53</v>
      </c>
      <c r="B20">
        <v>15</v>
      </c>
      <c r="C20">
        <v>7690</v>
      </c>
      <c r="D20">
        <v>7255</v>
      </c>
      <c r="G20" t="s">
        <v>65</v>
      </c>
      <c r="H20">
        <v>39</v>
      </c>
      <c r="I20">
        <v>6341</v>
      </c>
      <c r="J20">
        <v>5471</v>
      </c>
    </row>
    <row r="21" spans="1:10" x14ac:dyDescent="0.25">
      <c r="A21" t="s">
        <v>60</v>
      </c>
      <c r="B21">
        <v>29</v>
      </c>
      <c r="C21">
        <v>6105</v>
      </c>
      <c r="D21">
        <v>6813</v>
      </c>
      <c r="G21" t="s">
        <v>64</v>
      </c>
      <c r="H21">
        <v>37</v>
      </c>
      <c r="I21">
        <v>7279</v>
      </c>
      <c r="J21">
        <v>6603</v>
      </c>
    </row>
    <row r="22" spans="1:10" x14ac:dyDescent="0.25">
      <c r="A22" t="s">
        <v>63</v>
      </c>
      <c r="B22">
        <v>35</v>
      </c>
      <c r="C22">
        <v>5786</v>
      </c>
      <c r="D22">
        <v>7444</v>
      </c>
      <c r="G22" t="s">
        <v>66</v>
      </c>
      <c r="H22">
        <v>41</v>
      </c>
      <c r="I22">
        <v>6169</v>
      </c>
      <c r="J22">
        <v>6612</v>
      </c>
    </row>
    <row r="23" spans="1:10" x14ac:dyDescent="0.25">
      <c r="A23" t="s">
        <v>66</v>
      </c>
      <c r="B23">
        <v>41</v>
      </c>
      <c r="C23">
        <v>6169</v>
      </c>
      <c r="D23">
        <v>6612</v>
      </c>
      <c r="G23" t="s">
        <v>67</v>
      </c>
      <c r="H23">
        <v>43</v>
      </c>
      <c r="I23">
        <v>7587</v>
      </c>
      <c r="J23">
        <v>5981</v>
      </c>
    </row>
    <row r="24" spans="1:10" x14ac:dyDescent="0.25">
      <c r="A24" t="s">
        <v>47</v>
      </c>
      <c r="B24">
        <v>1</v>
      </c>
      <c r="C24">
        <v>4402</v>
      </c>
      <c r="D24">
        <v>3493</v>
      </c>
      <c r="G24" t="s">
        <v>68</v>
      </c>
      <c r="H24">
        <v>45</v>
      </c>
      <c r="I24">
        <v>5793</v>
      </c>
      <c r="J24">
        <v>6284</v>
      </c>
    </row>
    <row r="25" spans="1:10" x14ac:dyDescent="0.25">
      <c r="A25" t="s">
        <v>57</v>
      </c>
      <c r="B25">
        <v>23</v>
      </c>
      <c r="C25">
        <v>5791</v>
      </c>
      <c r="D25">
        <v>4207</v>
      </c>
      <c r="G25" t="s">
        <v>69</v>
      </c>
      <c r="H25">
        <v>47</v>
      </c>
      <c r="I25">
        <v>4407</v>
      </c>
      <c r="J25">
        <v>5971</v>
      </c>
    </row>
  </sheetData>
  <autoFilter ref="G2:J2">
    <sortState ref="G3:J25">
      <sortCondition ref="G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96"/>
  <sheetViews>
    <sheetView topLeftCell="A41" zoomScale="80" zoomScaleNormal="80" workbookViewId="0">
      <selection activeCell="G84" sqref="G42:G84"/>
    </sheetView>
  </sheetViews>
  <sheetFormatPr defaultRowHeight="13.2" x14ac:dyDescent="0.25"/>
  <cols>
    <col min="1" max="1" width="17.44140625" bestFit="1" customWidth="1"/>
    <col min="6" max="6" width="24.109375" bestFit="1" customWidth="1"/>
    <col min="7" max="7" width="9.77734375" customWidth="1"/>
    <col min="9" max="9" width="17.44140625" bestFit="1" customWidth="1"/>
    <col min="10" max="10" width="10" bestFit="1" customWidth="1"/>
  </cols>
  <sheetData>
    <row r="3" spans="3:7" x14ac:dyDescent="0.25">
      <c r="C3" t="s">
        <v>70</v>
      </c>
      <c r="D3" t="s">
        <v>71</v>
      </c>
      <c r="E3" t="s">
        <v>72</v>
      </c>
      <c r="F3" t="s">
        <v>73</v>
      </c>
      <c r="G3" t="s">
        <v>74</v>
      </c>
    </row>
    <row r="4" spans="3:7" x14ac:dyDescent="0.25">
      <c r="C4">
        <v>1</v>
      </c>
      <c r="D4">
        <v>1</v>
      </c>
      <c r="E4">
        <v>24</v>
      </c>
      <c r="F4" t="s">
        <v>75</v>
      </c>
      <c r="G4" s="3">
        <v>8500</v>
      </c>
    </row>
    <row r="5" spans="3:7" x14ac:dyDescent="0.25">
      <c r="C5">
        <v>2</v>
      </c>
      <c r="G5" s="26"/>
    </row>
    <row r="6" spans="3:7" x14ac:dyDescent="0.25">
      <c r="C6">
        <v>3</v>
      </c>
      <c r="D6">
        <v>2</v>
      </c>
      <c r="F6" t="s">
        <v>76</v>
      </c>
      <c r="G6" s="3"/>
    </row>
    <row r="7" spans="3:7" x14ac:dyDescent="0.25">
      <c r="C7">
        <v>4</v>
      </c>
      <c r="D7">
        <v>3</v>
      </c>
      <c r="E7">
        <v>24003</v>
      </c>
      <c r="F7" t="s">
        <v>4</v>
      </c>
      <c r="G7" s="3">
        <v>11579</v>
      </c>
    </row>
    <row r="8" spans="3:7" x14ac:dyDescent="0.25">
      <c r="C8">
        <v>5</v>
      </c>
      <c r="D8">
        <v>4</v>
      </c>
      <c r="E8">
        <v>24005</v>
      </c>
      <c r="F8" t="s">
        <v>6</v>
      </c>
      <c r="G8" s="3">
        <v>9440</v>
      </c>
    </row>
    <row r="9" spans="3:7" x14ac:dyDescent="0.25">
      <c r="C9">
        <v>6</v>
      </c>
      <c r="D9">
        <v>5</v>
      </c>
      <c r="E9">
        <v>24013</v>
      </c>
      <c r="F9" t="s">
        <v>10</v>
      </c>
      <c r="G9" s="3">
        <v>8144</v>
      </c>
    </row>
    <row r="10" spans="3:7" x14ac:dyDescent="0.25">
      <c r="C10">
        <v>7</v>
      </c>
      <c r="D10">
        <v>6</v>
      </c>
      <c r="E10">
        <v>24025</v>
      </c>
      <c r="F10" t="s">
        <v>16</v>
      </c>
      <c r="G10" s="3">
        <v>8264</v>
      </c>
    </row>
    <row r="11" spans="3:7" x14ac:dyDescent="0.25">
      <c r="C11">
        <v>8</v>
      </c>
      <c r="D11">
        <v>7</v>
      </c>
      <c r="E11">
        <v>24027</v>
      </c>
      <c r="F11" t="s">
        <v>17</v>
      </c>
      <c r="G11" s="3">
        <v>10961</v>
      </c>
    </row>
    <row r="12" spans="3:7" x14ac:dyDescent="0.25">
      <c r="C12">
        <v>9</v>
      </c>
      <c r="D12">
        <v>8</v>
      </c>
      <c r="E12">
        <v>24510</v>
      </c>
      <c r="F12" t="s">
        <v>5</v>
      </c>
      <c r="G12" s="3">
        <v>0</v>
      </c>
    </row>
    <row r="13" spans="3:7" x14ac:dyDescent="0.25">
      <c r="C13">
        <v>10</v>
      </c>
      <c r="G13" s="26"/>
    </row>
    <row r="14" spans="3:7" x14ac:dyDescent="0.25">
      <c r="C14">
        <v>11</v>
      </c>
      <c r="D14">
        <v>9</v>
      </c>
      <c r="F14" t="s">
        <v>77</v>
      </c>
      <c r="G14" s="3"/>
    </row>
    <row r="15" spans="3:7" x14ac:dyDescent="0.25">
      <c r="C15">
        <v>12</v>
      </c>
      <c r="D15">
        <v>10</v>
      </c>
      <c r="E15">
        <v>24021</v>
      </c>
      <c r="F15" t="s">
        <v>14</v>
      </c>
      <c r="G15" s="3">
        <v>7595</v>
      </c>
    </row>
    <row r="16" spans="3:7" x14ac:dyDescent="0.25">
      <c r="C16">
        <v>13</v>
      </c>
      <c r="D16">
        <v>11</v>
      </c>
      <c r="E16">
        <v>24031</v>
      </c>
      <c r="F16" t="s">
        <v>21</v>
      </c>
      <c r="G16" s="3">
        <v>10171</v>
      </c>
    </row>
    <row r="17" spans="3:7" x14ac:dyDescent="0.25">
      <c r="C17">
        <v>14</v>
      </c>
      <c r="D17">
        <v>12</v>
      </c>
      <c r="E17">
        <v>24033</v>
      </c>
      <c r="F17" t="s">
        <v>22</v>
      </c>
      <c r="G17" s="3">
        <v>7889</v>
      </c>
    </row>
    <row r="18" spans="3:7" x14ac:dyDescent="0.25">
      <c r="C18">
        <v>15</v>
      </c>
      <c r="G18" s="26"/>
    </row>
    <row r="19" spans="3:7" x14ac:dyDescent="0.25">
      <c r="C19">
        <v>16</v>
      </c>
      <c r="D19">
        <v>13</v>
      </c>
      <c r="F19" t="s">
        <v>78</v>
      </c>
      <c r="G19" s="3"/>
    </row>
    <row r="20" spans="3:7" x14ac:dyDescent="0.25">
      <c r="C20">
        <v>17</v>
      </c>
      <c r="D20">
        <v>14</v>
      </c>
      <c r="E20">
        <v>24009</v>
      </c>
      <c r="F20" t="s">
        <v>8</v>
      </c>
      <c r="G20" s="3">
        <v>7536</v>
      </c>
    </row>
    <row r="21" spans="3:7" x14ac:dyDescent="0.25">
      <c r="C21">
        <v>18</v>
      </c>
      <c r="D21">
        <v>15</v>
      </c>
      <c r="E21">
        <v>24017</v>
      </c>
      <c r="F21" t="s">
        <v>12</v>
      </c>
      <c r="G21" s="3">
        <v>6453</v>
      </c>
    </row>
    <row r="22" spans="3:7" x14ac:dyDescent="0.25">
      <c r="C22">
        <v>19</v>
      </c>
      <c r="D22">
        <v>16</v>
      </c>
      <c r="E22">
        <v>24037</v>
      </c>
      <c r="F22" t="s">
        <v>26</v>
      </c>
      <c r="G22" s="3">
        <v>5471</v>
      </c>
    </row>
    <row r="23" spans="3:7" x14ac:dyDescent="0.25">
      <c r="C23">
        <v>20</v>
      </c>
      <c r="G23" s="26"/>
    </row>
    <row r="24" spans="3:7" x14ac:dyDescent="0.25">
      <c r="C24">
        <v>21</v>
      </c>
      <c r="D24">
        <v>17</v>
      </c>
      <c r="F24" t="s">
        <v>79</v>
      </c>
      <c r="G24" s="3"/>
    </row>
    <row r="25" spans="3:7" x14ac:dyDescent="0.25">
      <c r="C25">
        <v>22</v>
      </c>
      <c r="D25">
        <v>18</v>
      </c>
      <c r="E25">
        <v>24001</v>
      </c>
      <c r="F25" t="s">
        <v>3</v>
      </c>
      <c r="G25" s="3">
        <v>3493</v>
      </c>
    </row>
    <row r="26" spans="3:7" x14ac:dyDescent="0.25">
      <c r="C26">
        <v>23</v>
      </c>
      <c r="D26">
        <v>19</v>
      </c>
      <c r="E26">
        <v>24023</v>
      </c>
      <c r="F26" t="s">
        <v>15</v>
      </c>
      <c r="G26" s="3">
        <v>4207</v>
      </c>
    </row>
    <row r="27" spans="3:7" x14ac:dyDescent="0.25">
      <c r="C27">
        <v>24</v>
      </c>
      <c r="D27">
        <v>20</v>
      </c>
      <c r="E27">
        <v>24043</v>
      </c>
      <c r="F27" t="s">
        <v>29</v>
      </c>
      <c r="G27" s="3">
        <v>5981</v>
      </c>
    </row>
    <row r="28" spans="3:7" x14ac:dyDescent="0.25">
      <c r="C28">
        <v>25</v>
      </c>
      <c r="G28" s="26"/>
    </row>
    <row r="29" spans="3:7" x14ac:dyDescent="0.25">
      <c r="C29">
        <v>26</v>
      </c>
      <c r="D29">
        <v>21</v>
      </c>
      <c r="F29" t="s">
        <v>80</v>
      </c>
      <c r="G29" s="3"/>
    </row>
    <row r="30" spans="3:7" x14ac:dyDescent="0.25">
      <c r="C30">
        <v>27</v>
      </c>
      <c r="D30">
        <v>22</v>
      </c>
      <c r="E30">
        <v>24011</v>
      </c>
      <c r="F30" t="s">
        <v>9</v>
      </c>
      <c r="G30" s="3">
        <v>6109</v>
      </c>
    </row>
    <row r="31" spans="3:7" x14ac:dyDescent="0.25">
      <c r="C31">
        <v>28</v>
      </c>
      <c r="D31">
        <v>23</v>
      </c>
      <c r="E31">
        <v>24015</v>
      </c>
      <c r="F31" t="s">
        <v>11</v>
      </c>
      <c r="G31" s="3">
        <v>7255</v>
      </c>
    </row>
    <row r="32" spans="3:7" x14ac:dyDescent="0.25">
      <c r="C32">
        <v>29</v>
      </c>
      <c r="D32">
        <v>24</v>
      </c>
      <c r="E32">
        <v>24029</v>
      </c>
      <c r="F32" t="s">
        <v>18</v>
      </c>
      <c r="G32" s="3">
        <v>6813</v>
      </c>
    </row>
    <row r="33" spans="3:7" x14ac:dyDescent="0.25">
      <c r="C33">
        <v>30</v>
      </c>
      <c r="D33">
        <v>25</v>
      </c>
      <c r="E33">
        <v>24035</v>
      </c>
      <c r="F33" t="s">
        <v>23</v>
      </c>
      <c r="G33" s="3">
        <v>7444</v>
      </c>
    </row>
    <row r="34" spans="3:7" x14ac:dyDescent="0.25">
      <c r="C34">
        <v>31</v>
      </c>
      <c r="D34">
        <v>26</v>
      </c>
      <c r="E34">
        <v>24041</v>
      </c>
      <c r="F34" t="s">
        <v>27</v>
      </c>
      <c r="G34" s="3">
        <v>6612</v>
      </c>
    </row>
    <row r="35" spans="3:7" x14ac:dyDescent="0.25">
      <c r="C35">
        <v>32</v>
      </c>
      <c r="G35" s="26"/>
    </row>
    <row r="36" spans="3:7" x14ac:dyDescent="0.25">
      <c r="C36">
        <v>33</v>
      </c>
      <c r="D36">
        <v>27</v>
      </c>
      <c r="F36" t="s">
        <v>81</v>
      </c>
      <c r="G36" s="3"/>
    </row>
    <row r="37" spans="3:7" x14ac:dyDescent="0.25">
      <c r="C37">
        <v>34</v>
      </c>
      <c r="D37">
        <v>28</v>
      </c>
      <c r="E37">
        <v>24019</v>
      </c>
      <c r="F37" t="s">
        <v>13</v>
      </c>
      <c r="G37" s="3">
        <v>5211</v>
      </c>
    </row>
    <row r="38" spans="3:7" x14ac:dyDescent="0.25">
      <c r="C38">
        <v>35</v>
      </c>
      <c r="D38">
        <v>29</v>
      </c>
      <c r="E38">
        <v>24039</v>
      </c>
      <c r="F38" t="s">
        <v>24</v>
      </c>
      <c r="G38" s="3">
        <v>6603</v>
      </c>
    </row>
    <row r="39" spans="3:7" x14ac:dyDescent="0.25">
      <c r="C39">
        <v>36</v>
      </c>
      <c r="D39">
        <v>30</v>
      </c>
      <c r="E39">
        <v>24045</v>
      </c>
      <c r="F39" t="s">
        <v>32</v>
      </c>
      <c r="G39" s="3">
        <v>6284</v>
      </c>
    </row>
    <row r="40" spans="3:7" x14ac:dyDescent="0.25">
      <c r="C40">
        <v>37</v>
      </c>
      <c r="D40">
        <v>31</v>
      </c>
      <c r="E40">
        <v>24047</v>
      </c>
      <c r="F40" t="s">
        <v>33</v>
      </c>
      <c r="G40" s="3">
        <v>5971</v>
      </c>
    </row>
    <row r="42" spans="3:7" x14ac:dyDescent="0.25">
      <c r="F42" s="37" t="s">
        <v>75</v>
      </c>
      <c r="G42" s="3">
        <v>8500</v>
      </c>
    </row>
    <row r="43" spans="3:7" x14ac:dyDescent="0.25">
      <c r="F43" s="37"/>
      <c r="G43" s="26"/>
    </row>
    <row r="44" spans="3:7" x14ac:dyDescent="0.25">
      <c r="F44" s="37" t="s">
        <v>76</v>
      </c>
      <c r="G44" s="3"/>
    </row>
    <row r="45" spans="3:7" s="37" customFormat="1" x14ac:dyDescent="0.25">
      <c r="G45" s="3"/>
    </row>
    <row r="46" spans="3:7" x14ac:dyDescent="0.25">
      <c r="F46" s="37" t="s">
        <v>4</v>
      </c>
      <c r="G46" s="3">
        <v>11579</v>
      </c>
    </row>
    <row r="47" spans="3:7" x14ac:dyDescent="0.25">
      <c r="F47" s="37" t="s">
        <v>6</v>
      </c>
      <c r="G47" s="3">
        <v>9440</v>
      </c>
    </row>
    <row r="48" spans="3:7" x14ac:dyDescent="0.25">
      <c r="F48" s="37" t="s">
        <v>10</v>
      </c>
      <c r="G48" s="3">
        <v>8144</v>
      </c>
    </row>
    <row r="49" spans="6:7" x14ac:dyDescent="0.25">
      <c r="F49" s="37" t="s">
        <v>16</v>
      </c>
      <c r="G49" s="3">
        <v>8264</v>
      </c>
    </row>
    <row r="50" spans="6:7" x14ac:dyDescent="0.25">
      <c r="F50" s="37" t="s">
        <v>17</v>
      </c>
      <c r="G50" s="3">
        <v>10961</v>
      </c>
    </row>
    <row r="51" spans="6:7" x14ac:dyDescent="0.25">
      <c r="F51" s="37" t="s">
        <v>5</v>
      </c>
      <c r="G51" s="3">
        <v>0</v>
      </c>
    </row>
    <row r="52" spans="6:7" x14ac:dyDescent="0.25">
      <c r="F52" s="37"/>
      <c r="G52" s="26"/>
    </row>
    <row r="53" spans="6:7" x14ac:dyDescent="0.25">
      <c r="F53" s="37" t="s">
        <v>77</v>
      </c>
      <c r="G53" s="3"/>
    </row>
    <row r="54" spans="6:7" s="37" customFormat="1" x14ac:dyDescent="0.25">
      <c r="G54" s="3"/>
    </row>
    <row r="55" spans="6:7" x14ac:dyDescent="0.25">
      <c r="F55" s="37" t="s">
        <v>14</v>
      </c>
      <c r="G55" s="3">
        <v>7595</v>
      </c>
    </row>
    <row r="56" spans="6:7" x14ac:dyDescent="0.25">
      <c r="F56" s="37" t="s">
        <v>21</v>
      </c>
      <c r="G56" s="3">
        <v>10171</v>
      </c>
    </row>
    <row r="57" spans="6:7" x14ac:dyDescent="0.25">
      <c r="F57" s="37" t="s">
        <v>22</v>
      </c>
      <c r="G57" s="3">
        <v>7889</v>
      </c>
    </row>
    <row r="58" spans="6:7" x14ac:dyDescent="0.25">
      <c r="F58" s="37"/>
      <c r="G58" s="26"/>
    </row>
    <row r="59" spans="6:7" x14ac:dyDescent="0.25">
      <c r="F59" s="37" t="s">
        <v>78</v>
      </c>
      <c r="G59" s="3"/>
    </row>
    <row r="60" spans="6:7" s="37" customFormat="1" x14ac:dyDescent="0.25">
      <c r="G60" s="3"/>
    </row>
    <row r="61" spans="6:7" x14ac:dyDescent="0.25">
      <c r="F61" s="37" t="s">
        <v>8</v>
      </c>
      <c r="G61" s="3">
        <v>7536</v>
      </c>
    </row>
    <row r="62" spans="6:7" x14ac:dyDescent="0.25">
      <c r="F62" s="37" t="s">
        <v>12</v>
      </c>
      <c r="G62" s="3">
        <v>6453</v>
      </c>
    </row>
    <row r="63" spans="6:7" x14ac:dyDescent="0.25">
      <c r="F63" s="37" t="s">
        <v>26</v>
      </c>
      <c r="G63" s="3">
        <v>5471</v>
      </c>
    </row>
    <row r="64" spans="6:7" x14ac:dyDescent="0.25">
      <c r="F64" s="37"/>
      <c r="G64" s="26"/>
    </row>
    <row r="65" spans="6:7" x14ac:dyDescent="0.25">
      <c r="F65" s="37" t="s">
        <v>79</v>
      </c>
      <c r="G65" s="3"/>
    </row>
    <row r="66" spans="6:7" s="37" customFormat="1" x14ac:dyDescent="0.25">
      <c r="G66" s="3"/>
    </row>
    <row r="67" spans="6:7" x14ac:dyDescent="0.25">
      <c r="F67" s="37" t="s">
        <v>3</v>
      </c>
      <c r="G67" s="3">
        <v>3493</v>
      </c>
    </row>
    <row r="68" spans="6:7" x14ac:dyDescent="0.25">
      <c r="F68" s="37" t="s">
        <v>15</v>
      </c>
      <c r="G68" s="3">
        <v>4207</v>
      </c>
    </row>
    <row r="69" spans="6:7" x14ac:dyDescent="0.25">
      <c r="F69" s="37" t="s">
        <v>29</v>
      </c>
      <c r="G69" s="3">
        <v>5981</v>
      </c>
    </row>
    <row r="70" spans="6:7" x14ac:dyDescent="0.25">
      <c r="F70" s="37"/>
      <c r="G70" s="26"/>
    </row>
    <row r="71" spans="6:7" x14ac:dyDescent="0.25">
      <c r="F71" s="37" t="s">
        <v>80</v>
      </c>
      <c r="G71" s="3"/>
    </row>
    <row r="72" spans="6:7" s="37" customFormat="1" x14ac:dyDescent="0.25">
      <c r="G72" s="3"/>
    </row>
    <row r="73" spans="6:7" x14ac:dyDescent="0.25">
      <c r="F73" s="37" t="s">
        <v>9</v>
      </c>
      <c r="G73" s="3">
        <v>6109</v>
      </c>
    </row>
    <row r="74" spans="6:7" x14ac:dyDescent="0.25">
      <c r="F74" s="37" t="s">
        <v>11</v>
      </c>
      <c r="G74" s="3">
        <v>7255</v>
      </c>
    </row>
    <row r="75" spans="6:7" x14ac:dyDescent="0.25">
      <c r="F75" s="37" t="s">
        <v>18</v>
      </c>
      <c r="G75" s="3">
        <v>6813</v>
      </c>
    </row>
    <row r="76" spans="6:7" x14ac:dyDescent="0.25">
      <c r="F76" s="37" t="s">
        <v>23</v>
      </c>
      <c r="G76" s="3">
        <v>7444</v>
      </c>
    </row>
    <row r="77" spans="6:7" x14ac:dyDescent="0.25">
      <c r="F77" s="37" t="s">
        <v>27</v>
      </c>
      <c r="G77" s="3">
        <v>6612</v>
      </c>
    </row>
    <row r="78" spans="6:7" x14ac:dyDescent="0.25">
      <c r="F78" s="37"/>
      <c r="G78" s="26"/>
    </row>
    <row r="79" spans="6:7" x14ac:dyDescent="0.25">
      <c r="F79" s="37" t="s">
        <v>81</v>
      </c>
      <c r="G79" s="3"/>
    </row>
    <row r="80" spans="6:7" s="37" customFormat="1" x14ac:dyDescent="0.25">
      <c r="G80" s="3"/>
    </row>
    <row r="81" spans="6:7" x14ac:dyDescent="0.25">
      <c r="F81" s="37" t="s">
        <v>13</v>
      </c>
      <c r="G81" s="3">
        <v>5211</v>
      </c>
    </row>
    <row r="82" spans="6:7" x14ac:dyDescent="0.25">
      <c r="F82" s="37" t="s">
        <v>24</v>
      </c>
      <c r="G82" s="3">
        <v>6603</v>
      </c>
    </row>
    <row r="83" spans="6:7" x14ac:dyDescent="0.25">
      <c r="F83" s="37" t="s">
        <v>32</v>
      </c>
      <c r="G83" s="3">
        <v>6284</v>
      </c>
    </row>
    <row r="84" spans="6:7" x14ac:dyDescent="0.25">
      <c r="F84" s="37" t="s">
        <v>33</v>
      </c>
      <c r="G84" s="3">
        <v>5971</v>
      </c>
    </row>
    <row r="85" spans="6:7" x14ac:dyDescent="0.25">
      <c r="G85" s="3"/>
    </row>
    <row r="86" spans="6:7" x14ac:dyDescent="0.25">
      <c r="G86" s="3"/>
    </row>
    <row r="87" spans="6:7" x14ac:dyDescent="0.25">
      <c r="G87" s="3"/>
    </row>
    <row r="88" spans="6:7" x14ac:dyDescent="0.25">
      <c r="G88" s="3"/>
    </row>
    <row r="89" spans="6:7" x14ac:dyDescent="0.25">
      <c r="G89" s="3"/>
    </row>
    <row r="90" spans="6:7" x14ac:dyDescent="0.25">
      <c r="G90" s="3"/>
    </row>
    <row r="91" spans="6:7" x14ac:dyDescent="0.25">
      <c r="G91" s="3"/>
    </row>
    <row r="92" spans="6:7" x14ac:dyDescent="0.25">
      <c r="G92" s="3"/>
    </row>
    <row r="93" spans="6:7" x14ac:dyDescent="0.25">
      <c r="G93" s="3"/>
    </row>
    <row r="94" spans="6:7" x14ac:dyDescent="0.25">
      <c r="G94" s="3"/>
    </row>
    <row r="95" spans="6:7" x14ac:dyDescent="0.25">
      <c r="G95" s="3"/>
    </row>
    <row r="96" spans="6:7" x14ac:dyDescent="0.25">
      <c r="G96" s="3"/>
    </row>
  </sheetData>
  <autoFilter ref="C3:G3">
    <sortState ref="C4:G40">
      <sortCondition ref="C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54"/>
  <sheetViews>
    <sheetView topLeftCell="C1" zoomScale="90" zoomScaleNormal="90" workbookViewId="0">
      <selection activeCell="G7" sqref="G7:G49"/>
    </sheetView>
  </sheetViews>
  <sheetFormatPr defaultColWidth="9.109375" defaultRowHeight="13.2" x14ac:dyDescent="0.25"/>
  <cols>
    <col min="1" max="1" width="32.5546875" style="1" customWidth="1"/>
    <col min="2" max="7" width="10.33203125" style="1" customWidth="1"/>
    <col min="8" max="8" width="1.6640625" style="1" customWidth="1"/>
    <col min="9" max="12" width="9.6640625" style="1" customWidth="1"/>
    <col min="13" max="13" width="1.6640625" style="1" customWidth="1"/>
    <col min="14" max="15" width="10.6640625" style="1" customWidth="1"/>
    <col min="16" max="17" width="11" style="1" customWidth="1"/>
    <col min="18" max="18" width="9.5546875" style="1" bestFit="1" customWidth="1"/>
    <col min="19" max="19" width="10.6640625" style="1" customWidth="1"/>
    <col min="20" max="257" width="9.109375" style="1"/>
    <col min="258" max="258" width="32.5546875" style="1" customWidth="1"/>
    <col min="259" max="263" width="10.33203125" style="1" customWidth="1"/>
    <col min="264" max="264" width="1.6640625" style="1" customWidth="1"/>
    <col min="265" max="268" width="9.6640625" style="1" customWidth="1"/>
    <col min="269" max="269" width="1.6640625" style="1" customWidth="1"/>
    <col min="270" max="271" width="10.6640625" style="1" customWidth="1"/>
    <col min="272" max="273" width="11" style="1" customWidth="1"/>
    <col min="274" max="274" width="9.5546875" style="1" bestFit="1" customWidth="1"/>
    <col min="275" max="275" width="10.6640625" style="1" customWidth="1"/>
    <col min="276" max="513" width="9.109375" style="1"/>
    <col min="514" max="514" width="32.5546875" style="1" customWidth="1"/>
    <col min="515" max="519" width="10.33203125" style="1" customWidth="1"/>
    <col min="520" max="520" width="1.6640625" style="1" customWidth="1"/>
    <col min="521" max="524" width="9.6640625" style="1" customWidth="1"/>
    <col min="525" max="525" width="1.6640625" style="1" customWidth="1"/>
    <col min="526" max="527" width="10.6640625" style="1" customWidth="1"/>
    <col min="528" max="529" width="11" style="1" customWidth="1"/>
    <col min="530" max="530" width="9.5546875" style="1" bestFit="1" customWidth="1"/>
    <col min="531" max="531" width="10.6640625" style="1" customWidth="1"/>
    <col min="532" max="769" width="9.109375" style="1"/>
    <col min="770" max="770" width="32.5546875" style="1" customWidth="1"/>
    <col min="771" max="775" width="10.33203125" style="1" customWidth="1"/>
    <col min="776" max="776" width="1.6640625" style="1" customWidth="1"/>
    <col min="777" max="780" width="9.6640625" style="1" customWidth="1"/>
    <col min="781" max="781" width="1.6640625" style="1" customWidth="1"/>
    <col min="782" max="783" width="10.6640625" style="1" customWidth="1"/>
    <col min="784" max="785" width="11" style="1" customWidth="1"/>
    <col min="786" max="786" width="9.5546875" style="1" bestFit="1" customWidth="1"/>
    <col min="787" max="787" width="10.6640625" style="1" customWidth="1"/>
    <col min="788" max="1025" width="9.109375" style="1"/>
    <col min="1026" max="1026" width="32.5546875" style="1" customWidth="1"/>
    <col min="1027" max="1031" width="10.33203125" style="1" customWidth="1"/>
    <col min="1032" max="1032" width="1.6640625" style="1" customWidth="1"/>
    <col min="1033" max="1036" width="9.6640625" style="1" customWidth="1"/>
    <col min="1037" max="1037" width="1.6640625" style="1" customWidth="1"/>
    <col min="1038" max="1039" width="10.6640625" style="1" customWidth="1"/>
    <col min="1040" max="1041" width="11" style="1" customWidth="1"/>
    <col min="1042" max="1042" width="9.5546875" style="1" bestFit="1" customWidth="1"/>
    <col min="1043" max="1043" width="10.6640625" style="1" customWidth="1"/>
    <col min="1044" max="1281" width="9.109375" style="1"/>
    <col min="1282" max="1282" width="32.5546875" style="1" customWidth="1"/>
    <col min="1283" max="1287" width="10.33203125" style="1" customWidth="1"/>
    <col min="1288" max="1288" width="1.6640625" style="1" customWidth="1"/>
    <col min="1289" max="1292" width="9.6640625" style="1" customWidth="1"/>
    <col min="1293" max="1293" width="1.6640625" style="1" customWidth="1"/>
    <col min="1294" max="1295" width="10.6640625" style="1" customWidth="1"/>
    <col min="1296" max="1297" width="11" style="1" customWidth="1"/>
    <col min="1298" max="1298" width="9.5546875" style="1" bestFit="1" customWidth="1"/>
    <col min="1299" max="1299" width="10.6640625" style="1" customWidth="1"/>
    <col min="1300" max="1537" width="9.109375" style="1"/>
    <col min="1538" max="1538" width="32.5546875" style="1" customWidth="1"/>
    <col min="1539" max="1543" width="10.33203125" style="1" customWidth="1"/>
    <col min="1544" max="1544" width="1.6640625" style="1" customWidth="1"/>
    <col min="1545" max="1548" width="9.6640625" style="1" customWidth="1"/>
    <col min="1549" max="1549" width="1.6640625" style="1" customWidth="1"/>
    <col min="1550" max="1551" width="10.6640625" style="1" customWidth="1"/>
    <col min="1552" max="1553" width="11" style="1" customWidth="1"/>
    <col min="1554" max="1554" width="9.5546875" style="1" bestFit="1" customWidth="1"/>
    <col min="1555" max="1555" width="10.6640625" style="1" customWidth="1"/>
    <col min="1556" max="1793" width="9.109375" style="1"/>
    <col min="1794" max="1794" width="32.5546875" style="1" customWidth="1"/>
    <col min="1795" max="1799" width="10.33203125" style="1" customWidth="1"/>
    <col min="1800" max="1800" width="1.6640625" style="1" customWidth="1"/>
    <col min="1801" max="1804" width="9.6640625" style="1" customWidth="1"/>
    <col min="1805" max="1805" width="1.6640625" style="1" customWidth="1"/>
    <col min="1806" max="1807" width="10.6640625" style="1" customWidth="1"/>
    <col min="1808" max="1809" width="11" style="1" customWidth="1"/>
    <col min="1810" max="1810" width="9.5546875" style="1" bestFit="1" customWidth="1"/>
    <col min="1811" max="1811" width="10.6640625" style="1" customWidth="1"/>
    <col min="1812" max="2049" width="9.109375" style="1"/>
    <col min="2050" max="2050" width="32.5546875" style="1" customWidth="1"/>
    <col min="2051" max="2055" width="10.33203125" style="1" customWidth="1"/>
    <col min="2056" max="2056" width="1.6640625" style="1" customWidth="1"/>
    <col min="2057" max="2060" width="9.6640625" style="1" customWidth="1"/>
    <col min="2061" max="2061" width="1.6640625" style="1" customWidth="1"/>
    <col min="2062" max="2063" width="10.6640625" style="1" customWidth="1"/>
    <col min="2064" max="2065" width="11" style="1" customWidth="1"/>
    <col min="2066" max="2066" width="9.5546875" style="1" bestFit="1" customWidth="1"/>
    <col min="2067" max="2067" width="10.6640625" style="1" customWidth="1"/>
    <col min="2068" max="2305" width="9.109375" style="1"/>
    <col min="2306" max="2306" width="32.5546875" style="1" customWidth="1"/>
    <col min="2307" max="2311" width="10.33203125" style="1" customWidth="1"/>
    <col min="2312" max="2312" width="1.6640625" style="1" customWidth="1"/>
    <col min="2313" max="2316" width="9.6640625" style="1" customWidth="1"/>
    <col min="2317" max="2317" width="1.6640625" style="1" customWidth="1"/>
    <col min="2318" max="2319" width="10.6640625" style="1" customWidth="1"/>
    <col min="2320" max="2321" width="11" style="1" customWidth="1"/>
    <col min="2322" max="2322" width="9.5546875" style="1" bestFit="1" customWidth="1"/>
    <col min="2323" max="2323" width="10.6640625" style="1" customWidth="1"/>
    <col min="2324" max="2561" width="9.109375" style="1"/>
    <col min="2562" max="2562" width="32.5546875" style="1" customWidth="1"/>
    <col min="2563" max="2567" width="10.33203125" style="1" customWidth="1"/>
    <col min="2568" max="2568" width="1.6640625" style="1" customWidth="1"/>
    <col min="2569" max="2572" width="9.6640625" style="1" customWidth="1"/>
    <col min="2573" max="2573" width="1.6640625" style="1" customWidth="1"/>
    <col min="2574" max="2575" width="10.6640625" style="1" customWidth="1"/>
    <col min="2576" max="2577" width="11" style="1" customWidth="1"/>
    <col min="2578" max="2578" width="9.5546875" style="1" bestFit="1" customWidth="1"/>
    <col min="2579" max="2579" width="10.6640625" style="1" customWidth="1"/>
    <col min="2580" max="2817" width="9.109375" style="1"/>
    <col min="2818" max="2818" width="32.5546875" style="1" customWidth="1"/>
    <col min="2819" max="2823" width="10.33203125" style="1" customWidth="1"/>
    <col min="2824" max="2824" width="1.6640625" style="1" customWidth="1"/>
    <col min="2825" max="2828" width="9.6640625" style="1" customWidth="1"/>
    <col min="2829" max="2829" width="1.6640625" style="1" customWidth="1"/>
    <col min="2830" max="2831" width="10.6640625" style="1" customWidth="1"/>
    <col min="2832" max="2833" width="11" style="1" customWidth="1"/>
    <col min="2834" max="2834" width="9.5546875" style="1" bestFit="1" customWidth="1"/>
    <col min="2835" max="2835" width="10.6640625" style="1" customWidth="1"/>
    <col min="2836" max="3073" width="9.109375" style="1"/>
    <col min="3074" max="3074" width="32.5546875" style="1" customWidth="1"/>
    <col min="3075" max="3079" width="10.33203125" style="1" customWidth="1"/>
    <col min="3080" max="3080" width="1.6640625" style="1" customWidth="1"/>
    <col min="3081" max="3084" width="9.6640625" style="1" customWidth="1"/>
    <col min="3085" max="3085" width="1.6640625" style="1" customWidth="1"/>
    <col min="3086" max="3087" width="10.6640625" style="1" customWidth="1"/>
    <col min="3088" max="3089" width="11" style="1" customWidth="1"/>
    <col min="3090" max="3090" width="9.5546875" style="1" bestFit="1" customWidth="1"/>
    <col min="3091" max="3091" width="10.6640625" style="1" customWidth="1"/>
    <col min="3092" max="3329" width="9.109375" style="1"/>
    <col min="3330" max="3330" width="32.5546875" style="1" customWidth="1"/>
    <col min="3331" max="3335" width="10.33203125" style="1" customWidth="1"/>
    <col min="3336" max="3336" width="1.6640625" style="1" customWidth="1"/>
    <col min="3337" max="3340" width="9.6640625" style="1" customWidth="1"/>
    <col min="3341" max="3341" width="1.6640625" style="1" customWidth="1"/>
    <col min="3342" max="3343" width="10.6640625" style="1" customWidth="1"/>
    <col min="3344" max="3345" width="11" style="1" customWidth="1"/>
    <col min="3346" max="3346" width="9.5546875" style="1" bestFit="1" customWidth="1"/>
    <col min="3347" max="3347" width="10.6640625" style="1" customWidth="1"/>
    <col min="3348" max="3585" width="9.109375" style="1"/>
    <col min="3586" max="3586" width="32.5546875" style="1" customWidth="1"/>
    <col min="3587" max="3591" width="10.33203125" style="1" customWidth="1"/>
    <col min="3592" max="3592" width="1.6640625" style="1" customWidth="1"/>
    <col min="3593" max="3596" width="9.6640625" style="1" customWidth="1"/>
    <col min="3597" max="3597" width="1.6640625" style="1" customWidth="1"/>
    <col min="3598" max="3599" width="10.6640625" style="1" customWidth="1"/>
    <col min="3600" max="3601" width="11" style="1" customWidth="1"/>
    <col min="3602" max="3602" width="9.5546875" style="1" bestFit="1" customWidth="1"/>
    <col min="3603" max="3603" width="10.6640625" style="1" customWidth="1"/>
    <col min="3604" max="3841" width="9.109375" style="1"/>
    <col min="3842" max="3842" width="32.5546875" style="1" customWidth="1"/>
    <col min="3843" max="3847" width="10.33203125" style="1" customWidth="1"/>
    <col min="3848" max="3848" width="1.6640625" style="1" customWidth="1"/>
    <col min="3849" max="3852" width="9.6640625" style="1" customWidth="1"/>
    <col min="3853" max="3853" width="1.6640625" style="1" customWidth="1"/>
    <col min="3854" max="3855" width="10.6640625" style="1" customWidth="1"/>
    <col min="3856" max="3857" width="11" style="1" customWidth="1"/>
    <col min="3858" max="3858" width="9.5546875" style="1" bestFit="1" customWidth="1"/>
    <col min="3859" max="3859" width="10.6640625" style="1" customWidth="1"/>
    <col min="3860" max="4097" width="9.109375" style="1"/>
    <col min="4098" max="4098" width="32.5546875" style="1" customWidth="1"/>
    <col min="4099" max="4103" width="10.33203125" style="1" customWidth="1"/>
    <col min="4104" max="4104" width="1.6640625" style="1" customWidth="1"/>
    <col min="4105" max="4108" width="9.6640625" style="1" customWidth="1"/>
    <col min="4109" max="4109" width="1.6640625" style="1" customWidth="1"/>
    <col min="4110" max="4111" width="10.6640625" style="1" customWidth="1"/>
    <col min="4112" max="4113" width="11" style="1" customWidth="1"/>
    <col min="4114" max="4114" width="9.5546875" style="1" bestFit="1" customWidth="1"/>
    <col min="4115" max="4115" width="10.6640625" style="1" customWidth="1"/>
    <col min="4116" max="4353" width="9.109375" style="1"/>
    <col min="4354" max="4354" width="32.5546875" style="1" customWidth="1"/>
    <col min="4355" max="4359" width="10.33203125" style="1" customWidth="1"/>
    <col min="4360" max="4360" width="1.6640625" style="1" customWidth="1"/>
    <col min="4361" max="4364" width="9.6640625" style="1" customWidth="1"/>
    <col min="4365" max="4365" width="1.6640625" style="1" customWidth="1"/>
    <col min="4366" max="4367" width="10.6640625" style="1" customWidth="1"/>
    <col min="4368" max="4369" width="11" style="1" customWidth="1"/>
    <col min="4370" max="4370" width="9.5546875" style="1" bestFit="1" customWidth="1"/>
    <col min="4371" max="4371" width="10.6640625" style="1" customWidth="1"/>
    <col min="4372" max="4609" width="9.109375" style="1"/>
    <col min="4610" max="4610" width="32.5546875" style="1" customWidth="1"/>
    <col min="4611" max="4615" width="10.33203125" style="1" customWidth="1"/>
    <col min="4616" max="4616" width="1.6640625" style="1" customWidth="1"/>
    <col min="4617" max="4620" width="9.6640625" style="1" customWidth="1"/>
    <col min="4621" max="4621" width="1.6640625" style="1" customWidth="1"/>
    <col min="4622" max="4623" width="10.6640625" style="1" customWidth="1"/>
    <col min="4624" max="4625" width="11" style="1" customWidth="1"/>
    <col min="4626" max="4626" width="9.5546875" style="1" bestFit="1" customWidth="1"/>
    <col min="4627" max="4627" width="10.6640625" style="1" customWidth="1"/>
    <col min="4628" max="4865" width="9.109375" style="1"/>
    <col min="4866" max="4866" width="32.5546875" style="1" customWidth="1"/>
    <col min="4867" max="4871" width="10.33203125" style="1" customWidth="1"/>
    <col min="4872" max="4872" width="1.6640625" style="1" customWidth="1"/>
    <col min="4873" max="4876" width="9.6640625" style="1" customWidth="1"/>
    <col min="4877" max="4877" width="1.6640625" style="1" customWidth="1"/>
    <col min="4878" max="4879" width="10.6640625" style="1" customWidth="1"/>
    <col min="4880" max="4881" width="11" style="1" customWidth="1"/>
    <col min="4882" max="4882" width="9.5546875" style="1" bestFit="1" customWidth="1"/>
    <col min="4883" max="4883" width="10.6640625" style="1" customWidth="1"/>
    <col min="4884" max="5121" width="9.109375" style="1"/>
    <col min="5122" max="5122" width="32.5546875" style="1" customWidth="1"/>
    <col min="5123" max="5127" width="10.33203125" style="1" customWidth="1"/>
    <col min="5128" max="5128" width="1.6640625" style="1" customWidth="1"/>
    <col min="5129" max="5132" width="9.6640625" style="1" customWidth="1"/>
    <col min="5133" max="5133" width="1.6640625" style="1" customWidth="1"/>
    <col min="5134" max="5135" width="10.6640625" style="1" customWidth="1"/>
    <col min="5136" max="5137" width="11" style="1" customWidth="1"/>
    <col min="5138" max="5138" width="9.5546875" style="1" bestFit="1" customWidth="1"/>
    <col min="5139" max="5139" width="10.6640625" style="1" customWidth="1"/>
    <col min="5140" max="5377" width="9.109375" style="1"/>
    <col min="5378" max="5378" width="32.5546875" style="1" customWidth="1"/>
    <col min="5379" max="5383" width="10.33203125" style="1" customWidth="1"/>
    <col min="5384" max="5384" width="1.6640625" style="1" customWidth="1"/>
    <col min="5385" max="5388" width="9.6640625" style="1" customWidth="1"/>
    <col min="5389" max="5389" width="1.6640625" style="1" customWidth="1"/>
    <col min="5390" max="5391" width="10.6640625" style="1" customWidth="1"/>
    <col min="5392" max="5393" width="11" style="1" customWidth="1"/>
    <col min="5394" max="5394" width="9.5546875" style="1" bestFit="1" customWidth="1"/>
    <col min="5395" max="5395" width="10.6640625" style="1" customWidth="1"/>
    <col min="5396" max="5633" width="9.109375" style="1"/>
    <col min="5634" max="5634" width="32.5546875" style="1" customWidth="1"/>
    <col min="5635" max="5639" width="10.33203125" style="1" customWidth="1"/>
    <col min="5640" max="5640" width="1.6640625" style="1" customWidth="1"/>
    <col min="5641" max="5644" width="9.6640625" style="1" customWidth="1"/>
    <col min="5645" max="5645" width="1.6640625" style="1" customWidth="1"/>
    <col min="5646" max="5647" width="10.6640625" style="1" customWidth="1"/>
    <col min="5648" max="5649" width="11" style="1" customWidth="1"/>
    <col min="5650" max="5650" width="9.5546875" style="1" bestFit="1" customWidth="1"/>
    <col min="5651" max="5651" width="10.6640625" style="1" customWidth="1"/>
    <col min="5652" max="5889" width="9.109375" style="1"/>
    <col min="5890" max="5890" width="32.5546875" style="1" customWidth="1"/>
    <col min="5891" max="5895" width="10.33203125" style="1" customWidth="1"/>
    <col min="5896" max="5896" width="1.6640625" style="1" customWidth="1"/>
    <col min="5897" max="5900" width="9.6640625" style="1" customWidth="1"/>
    <col min="5901" max="5901" width="1.6640625" style="1" customWidth="1"/>
    <col min="5902" max="5903" width="10.6640625" style="1" customWidth="1"/>
    <col min="5904" max="5905" width="11" style="1" customWidth="1"/>
    <col min="5906" max="5906" width="9.5546875" style="1" bestFit="1" customWidth="1"/>
    <col min="5907" max="5907" width="10.6640625" style="1" customWidth="1"/>
    <col min="5908" max="6145" width="9.109375" style="1"/>
    <col min="6146" max="6146" width="32.5546875" style="1" customWidth="1"/>
    <col min="6147" max="6151" width="10.33203125" style="1" customWidth="1"/>
    <col min="6152" max="6152" width="1.6640625" style="1" customWidth="1"/>
    <col min="6153" max="6156" width="9.6640625" style="1" customWidth="1"/>
    <col min="6157" max="6157" width="1.6640625" style="1" customWidth="1"/>
    <col min="6158" max="6159" width="10.6640625" style="1" customWidth="1"/>
    <col min="6160" max="6161" width="11" style="1" customWidth="1"/>
    <col min="6162" max="6162" width="9.5546875" style="1" bestFit="1" customWidth="1"/>
    <col min="6163" max="6163" width="10.6640625" style="1" customWidth="1"/>
    <col min="6164" max="6401" width="9.109375" style="1"/>
    <col min="6402" max="6402" width="32.5546875" style="1" customWidth="1"/>
    <col min="6403" max="6407" width="10.33203125" style="1" customWidth="1"/>
    <col min="6408" max="6408" width="1.6640625" style="1" customWidth="1"/>
    <col min="6409" max="6412" width="9.6640625" style="1" customWidth="1"/>
    <col min="6413" max="6413" width="1.6640625" style="1" customWidth="1"/>
    <col min="6414" max="6415" width="10.6640625" style="1" customWidth="1"/>
    <col min="6416" max="6417" width="11" style="1" customWidth="1"/>
    <col min="6418" max="6418" width="9.5546875" style="1" bestFit="1" customWidth="1"/>
    <col min="6419" max="6419" width="10.6640625" style="1" customWidth="1"/>
    <col min="6420" max="6657" width="9.109375" style="1"/>
    <col min="6658" max="6658" width="32.5546875" style="1" customWidth="1"/>
    <col min="6659" max="6663" width="10.33203125" style="1" customWidth="1"/>
    <col min="6664" max="6664" width="1.6640625" style="1" customWidth="1"/>
    <col min="6665" max="6668" width="9.6640625" style="1" customWidth="1"/>
    <col min="6669" max="6669" width="1.6640625" style="1" customWidth="1"/>
    <col min="6670" max="6671" width="10.6640625" style="1" customWidth="1"/>
    <col min="6672" max="6673" width="11" style="1" customWidth="1"/>
    <col min="6674" max="6674" width="9.5546875" style="1" bestFit="1" customWidth="1"/>
    <col min="6675" max="6675" width="10.6640625" style="1" customWidth="1"/>
    <col min="6676" max="6913" width="9.109375" style="1"/>
    <col min="6914" max="6914" width="32.5546875" style="1" customWidth="1"/>
    <col min="6915" max="6919" width="10.33203125" style="1" customWidth="1"/>
    <col min="6920" max="6920" width="1.6640625" style="1" customWidth="1"/>
    <col min="6921" max="6924" width="9.6640625" style="1" customWidth="1"/>
    <col min="6925" max="6925" width="1.6640625" style="1" customWidth="1"/>
    <col min="6926" max="6927" width="10.6640625" style="1" customWidth="1"/>
    <col min="6928" max="6929" width="11" style="1" customWidth="1"/>
    <col min="6930" max="6930" width="9.5546875" style="1" bestFit="1" customWidth="1"/>
    <col min="6931" max="6931" width="10.6640625" style="1" customWidth="1"/>
    <col min="6932" max="7169" width="9.109375" style="1"/>
    <col min="7170" max="7170" width="32.5546875" style="1" customWidth="1"/>
    <col min="7171" max="7175" width="10.33203125" style="1" customWidth="1"/>
    <col min="7176" max="7176" width="1.6640625" style="1" customWidth="1"/>
    <col min="7177" max="7180" width="9.6640625" style="1" customWidth="1"/>
    <col min="7181" max="7181" width="1.6640625" style="1" customWidth="1"/>
    <col min="7182" max="7183" width="10.6640625" style="1" customWidth="1"/>
    <col min="7184" max="7185" width="11" style="1" customWidth="1"/>
    <col min="7186" max="7186" width="9.5546875" style="1" bestFit="1" customWidth="1"/>
    <col min="7187" max="7187" width="10.6640625" style="1" customWidth="1"/>
    <col min="7188" max="7425" width="9.109375" style="1"/>
    <col min="7426" max="7426" width="32.5546875" style="1" customWidth="1"/>
    <col min="7427" max="7431" width="10.33203125" style="1" customWidth="1"/>
    <col min="7432" max="7432" width="1.6640625" style="1" customWidth="1"/>
    <col min="7433" max="7436" width="9.6640625" style="1" customWidth="1"/>
    <col min="7437" max="7437" width="1.6640625" style="1" customWidth="1"/>
    <col min="7438" max="7439" width="10.6640625" style="1" customWidth="1"/>
    <col min="7440" max="7441" width="11" style="1" customWidth="1"/>
    <col min="7442" max="7442" width="9.5546875" style="1" bestFit="1" customWidth="1"/>
    <col min="7443" max="7443" width="10.6640625" style="1" customWidth="1"/>
    <col min="7444" max="7681" width="9.109375" style="1"/>
    <col min="7682" max="7682" width="32.5546875" style="1" customWidth="1"/>
    <col min="7683" max="7687" width="10.33203125" style="1" customWidth="1"/>
    <col min="7688" max="7688" width="1.6640625" style="1" customWidth="1"/>
    <col min="7689" max="7692" width="9.6640625" style="1" customWidth="1"/>
    <col min="7693" max="7693" width="1.6640625" style="1" customWidth="1"/>
    <col min="7694" max="7695" width="10.6640625" style="1" customWidth="1"/>
    <col min="7696" max="7697" width="11" style="1" customWidth="1"/>
    <col min="7698" max="7698" width="9.5546875" style="1" bestFit="1" customWidth="1"/>
    <col min="7699" max="7699" width="10.6640625" style="1" customWidth="1"/>
    <col min="7700" max="7937" width="9.109375" style="1"/>
    <col min="7938" max="7938" width="32.5546875" style="1" customWidth="1"/>
    <col min="7939" max="7943" width="10.33203125" style="1" customWidth="1"/>
    <col min="7944" max="7944" width="1.6640625" style="1" customWidth="1"/>
    <col min="7945" max="7948" width="9.6640625" style="1" customWidth="1"/>
    <col min="7949" max="7949" width="1.6640625" style="1" customWidth="1"/>
    <col min="7950" max="7951" width="10.6640625" style="1" customWidth="1"/>
    <col min="7952" max="7953" width="11" style="1" customWidth="1"/>
    <col min="7954" max="7954" width="9.5546875" style="1" bestFit="1" customWidth="1"/>
    <col min="7955" max="7955" width="10.6640625" style="1" customWidth="1"/>
    <col min="7956" max="8193" width="9.109375" style="1"/>
    <col min="8194" max="8194" width="32.5546875" style="1" customWidth="1"/>
    <col min="8195" max="8199" width="10.33203125" style="1" customWidth="1"/>
    <col min="8200" max="8200" width="1.6640625" style="1" customWidth="1"/>
    <col min="8201" max="8204" width="9.6640625" style="1" customWidth="1"/>
    <col min="8205" max="8205" width="1.6640625" style="1" customWidth="1"/>
    <col min="8206" max="8207" width="10.6640625" style="1" customWidth="1"/>
    <col min="8208" max="8209" width="11" style="1" customWidth="1"/>
    <col min="8210" max="8210" width="9.5546875" style="1" bestFit="1" customWidth="1"/>
    <col min="8211" max="8211" width="10.6640625" style="1" customWidth="1"/>
    <col min="8212" max="8449" width="9.109375" style="1"/>
    <col min="8450" max="8450" width="32.5546875" style="1" customWidth="1"/>
    <col min="8451" max="8455" width="10.33203125" style="1" customWidth="1"/>
    <col min="8456" max="8456" width="1.6640625" style="1" customWidth="1"/>
    <col min="8457" max="8460" width="9.6640625" style="1" customWidth="1"/>
    <col min="8461" max="8461" width="1.6640625" style="1" customWidth="1"/>
    <col min="8462" max="8463" width="10.6640625" style="1" customWidth="1"/>
    <col min="8464" max="8465" width="11" style="1" customWidth="1"/>
    <col min="8466" max="8466" width="9.5546875" style="1" bestFit="1" customWidth="1"/>
    <col min="8467" max="8467" width="10.6640625" style="1" customWidth="1"/>
    <col min="8468" max="8705" width="9.109375" style="1"/>
    <col min="8706" max="8706" width="32.5546875" style="1" customWidth="1"/>
    <col min="8707" max="8711" width="10.33203125" style="1" customWidth="1"/>
    <col min="8712" max="8712" width="1.6640625" style="1" customWidth="1"/>
    <col min="8713" max="8716" width="9.6640625" style="1" customWidth="1"/>
    <col min="8717" max="8717" width="1.6640625" style="1" customWidth="1"/>
    <col min="8718" max="8719" width="10.6640625" style="1" customWidth="1"/>
    <col min="8720" max="8721" width="11" style="1" customWidth="1"/>
    <col min="8722" max="8722" width="9.5546875" style="1" bestFit="1" customWidth="1"/>
    <col min="8723" max="8723" width="10.6640625" style="1" customWidth="1"/>
    <col min="8724" max="8961" width="9.109375" style="1"/>
    <col min="8962" max="8962" width="32.5546875" style="1" customWidth="1"/>
    <col min="8963" max="8967" width="10.33203125" style="1" customWidth="1"/>
    <col min="8968" max="8968" width="1.6640625" style="1" customWidth="1"/>
    <col min="8969" max="8972" width="9.6640625" style="1" customWidth="1"/>
    <col min="8973" max="8973" width="1.6640625" style="1" customWidth="1"/>
    <col min="8974" max="8975" width="10.6640625" style="1" customWidth="1"/>
    <col min="8976" max="8977" width="11" style="1" customWidth="1"/>
    <col min="8978" max="8978" width="9.5546875" style="1" bestFit="1" customWidth="1"/>
    <col min="8979" max="8979" width="10.6640625" style="1" customWidth="1"/>
    <col min="8980" max="9217" width="9.109375" style="1"/>
    <col min="9218" max="9218" width="32.5546875" style="1" customWidth="1"/>
    <col min="9219" max="9223" width="10.33203125" style="1" customWidth="1"/>
    <col min="9224" max="9224" width="1.6640625" style="1" customWidth="1"/>
    <col min="9225" max="9228" width="9.6640625" style="1" customWidth="1"/>
    <col min="9229" max="9229" width="1.6640625" style="1" customWidth="1"/>
    <col min="9230" max="9231" width="10.6640625" style="1" customWidth="1"/>
    <col min="9232" max="9233" width="11" style="1" customWidth="1"/>
    <col min="9234" max="9234" width="9.5546875" style="1" bestFit="1" customWidth="1"/>
    <col min="9235" max="9235" width="10.6640625" style="1" customWidth="1"/>
    <col min="9236" max="9473" width="9.109375" style="1"/>
    <col min="9474" max="9474" width="32.5546875" style="1" customWidth="1"/>
    <col min="9475" max="9479" width="10.33203125" style="1" customWidth="1"/>
    <col min="9480" max="9480" width="1.6640625" style="1" customWidth="1"/>
    <col min="9481" max="9484" width="9.6640625" style="1" customWidth="1"/>
    <col min="9485" max="9485" width="1.6640625" style="1" customWidth="1"/>
    <col min="9486" max="9487" width="10.6640625" style="1" customWidth="1"/>
    <col min="9488" max="9489" width="11" style="1" customWidth="1"/>
    <col min="9490" max="9490" width="9.5546875" style="1" bestFit="1" customWidth="1"/>
    <col min="9491" max="9491" width="10.6640625" style="1" customWidth="1"/>
    <col min="9492" max="9729" width="9.109375" style="1"/>
    <col min="9730" max="9730" width="32.5546875" style="1" customWidth="1"/>
    <col min="9731" max="9735" width="10.33203125" style="1" customWidth="1"/>
    <col min="9736" max="9736" width="1.6640625" style="1" customWidth="1"/>
    <col min="9737" max="9740" width="9.6640625" style="1" customWidth="1"/>
    <col min="9741" max="9741" width="1.6640625" style="1" customWidth="1"/>
    <col min="9742" max="9743" width="10.6640625" style="1" customWidth="1"/>
    <col min="9744" max="9745" width="11" style="1" customWidth="1"/>
    <col min="9746" max="9746" width="9.5546875" style="1" bestFit="1" customWidth="1"/>
    <col min="9747" max="9747" width="10.6640625" style="1" customWidth="1"/>
    <col min="9748" max="9985" width="9.109375" style="1"/>
    <col min="9986" max="9986" width="32.5546875" style="1" customWidth="1"/>
    <col min="9987" max="9991" width="10.33203125" style="1" customWidth="1"/>
    <col min="9992" max="9992" width="1.6640625" style="1" customWidth="1"/>
    <col min="9993" max="9996" width="9.6640625" style="1" customWidth="1"/>
    <col min="9997" max="9997" width="1.6640625" style="1" customWidth="1"/>
    <col min="9998" max="9999" width="10.6640625" style="1" customWidth="1"/>
    <col min="10000" max="10001" width="11" style="1" customWidth="1"/>
    <col min="10002" max="10002" width="9.5546875" style="1" bestFit="1" customWidth="1"/>
    <col min="10003" max="10003" width="10.6640625" style="1" customWidth="1"/>
    <col min="10004" max="10241" width="9.109375" style="1"/>
    <col min="10242" max="10242" width="32.5546875" style="1" customWidth="1"/>
    <col min="10243" max="10247" width="10.33203125" style="1" customWidth="1"/>
    <col min="10248" max="10248" width="1.6640625" style="1" customWidth="1"/>
    <col min="10249" max="10252" width="9.6640625" style="1" customWidth="1"/>
    <col min="10253" max="10253" width="1.6640625" style="1" customWidth="1"/>
    <col min="10254" max="10255" width="10.6640625" style="1" customWidth="1"/>
    <col min="10256" max="10257" width="11" style="1" customWidth="1"/>
    <col min="10258" max="10258" width="9.5546875" style="1" bestFit="1" customWidth="1"/>
    <col min="10259" max="10259" width="10.6640625" style="1" customWidth="1"/>
    <col min="10260" max="10497" width="9.109375" style="1"/>
    <col min="10498" max="10498" width="32.5546875" style="1" customWidth="1"/>
    <col min="10499" max="10503" width="10.33203125" style="1" customWidth="1"/>
    <col min="10504" max="10504" width="1.6640625" style="1" customWidth="1"/>
    <col min="10505" max="10508" width="9.6640625" style="1" customWidth="1"/>
    <col min="10509" max="10509" width="1.6640625" style="1" customWidth="1"/>
    <col min="10510" max="10511" width="10.6640625" style="1" customWidth="1"/>
    <col min="10512" max="10513" width="11" style="1" customWidth="1"/>
    <col min="10514" max="10514" width="9.5546875" style="1" bestFit="1" customWidth="1"/>
    <col min="10515" max="10515" width="10.6640625" style="1" customWidth="1"/>
    <col min="10516" max="10753" width="9.109375" style="1"/>
    <col min="10754" max="10754" width="32.5546875" style="1" customWidth="1"/>
    <col min="10755" max="10759" width="10.33203125" style="1" customWidth="1"/>
    <col min="10760" max="10760" width="1.6640625" style="1" customWidth="1"/>
    <col min="10761" max="10764" width="9.6640625" style="1" customWidth="1"/>
    <col min="10765" max="10765" width="1.6640625" style="1" customWidth="1"/>
    <col min="10766" max="10767" width="10.6640625" style="1" customWidth="1"/>
    <col min="10768" max="10769" width="11" style="1" customWidth="1"/>
    <col min="10770" max="10770" width="9.5546875" style="1" bestFit="1" customWidth="1"/>
    <col min="10771" max="10771" width="10.6640625" style="1" customWidth="1"/>
    <col min="10772" max="11009" width="9.109375" style="1"/>
    <col min="11010" max="11010" width="32.5546875" style="1" customWidth="1"/>
    <col min="11011" max="11015" width="10.33203125" style="1" customWidth="1"/>
    <col min="11016" max="11016" width="1.6640625" style="1" customWidth="1"/>
    <col min="11017" max="11020" width="9.6640625" style="1" customWidth="1"/>
    <col min="11021" max="11021" width="1.6640625" style="1" customWidth="1"/>
    <col min="11022" max="11023" width="10.6640625" style="1" customWidth="1"/>
    <col min="11024" max="11025" width="11" style="1" customWidth="1"/>
    <col min="11026" max="11026" width="9.5546875" style="1" bestFit="1" customWidth="1"/>
    <col min="11027" max="11027" width="10.6640625" style="1" customWidth="1"/>
    <col min="11028" max="11265" width="9.109375" style="1"/>
    <col min="11266" max="11266" width="32.5546875" style="1" customWidth="1"/>
    <col min="11267" max="11271" width="10.33203125" style="1" customWidth="1"/>
    <col min="11272" max="11272" width="1.6640625" style="1" customWidth="1"/>
    <col min="11273" max="11276" width="9.6640625" style="1" customWidth="1"/>
    <col min="11277" max="11277" width="1.6640625" style="1" customWidth="1"/>
    <col min="11278" max="11279" width="10.6640625" style="1" customWidth="1"/>
    <col min="11280" max="11281" width="11" style="1" customWidth="1"/>
    <col min="11282" max="11282" width="9.5546875" style="1" bestFit="1" customWidth="1"/>
    <col min="11283" max="11283" width="10.6640625" style="1" customWidth="1"/>
    <col min="11284" max="11521" width="9.109375" style="1"/>
    <col min="11522" max="11522" width="32.5546875" style="1" customWidth="1"/>
    <col min="11523" max="11527" width="10.33203125" style="1" customWidth="1"/>
    <col min="11528" max="11528" width="1.6640625" style="1" customWidth="1"/>
    <col min="11529" max="11532" width="9.6640625" style="1" customWidth="1"/>
    <col min="11533" max="11533" width="1.6640625" style="1" customWidth="1"/>
    <col min="11534" max="11535" width="10.6640625" style="1" customWidth="1"/>
    <col min="11536" max="11537" width="11" style="1" customWidth="1"/>
    <col min="11538" max="11538" width="9.5546875" style="1" bestFit="1" customWidth="1"/>
    <col min="11539" max="11539" width="10.6640625" style="1" customWidth="1"/>
    <col min="11540" max="11777" width="9.109375" style="1"/>
    <col min="11778" max="11778" width="32.5546875" style="1" customWidth="1"/>
    <col min="11779" max="11783" width="10.33203125" style="1" customWidth="1"/>
    <col min="11784" max="11784" width="1.6640625" style="1" customWidth="1"/>
    <col min="11785" max="11788" width="9.6640625" style="1" customWidth="1"/>
    <col min="11789" max="11789" width="1.6640625" style="1" customWidth="1"/>
    <col min="11790" max="11791" width="10.6640625" style="1" customWidth="1"/>
    <col min="11792" max="11793" width="11" style="1" customWidth="1"/>
    <col min="11794" max="11794" width="9.5546875" style="1" bestFit="1" customWidth="1"/>
    <col min="11795" max="11795" width="10.6640625" style="1" customWidth="1"/>
    <col min="11796" max="12033" width="9.109375" style="1"/>
    <col min="12034" max="12034" width="32.5546875" style="1" customWidth="1"/>
    <col min="12035" max="12039" width="10.33203125" style="1" customWidth="1"/>
    <col min="12040" max="12040" width="1.6640625" style="1" customWidth="1"/>
    <col min="12041" max="12044" width="9.6640625" style="1" customWidth="1"/>
    <col min="12045" max="12045" width="1.6640625" style="1" customWidth="1"/>
    <col min="12046" max="12047" width="10.6640625" style="1" customWidth="1"/>
    <col min="12048" max="12049" width="11" style="1" customWidth="1"/>
    <col min="12050" max="12050" width="9.5546875" style="1" bestFit="1" customWidth="1"/>
    <col min="12051" max="12051" width="10.6640625" style="1" customWidth="1"/>
    <col min="12052" max="12289" width="9.109375" style="1"/>
    <col min="12290" max="12290" width="32.5546875" style="1" customWidth="1"/>
    <col min="12291" max="12295" width="10.33203125" style="1" customWidth="1"/>
    <col min="12296" max="12296" width="1.6640625" style="1" customWidth="1"/>
    <col min="12297" max="12300" width="9.6640625" style="1" customWidth="1"/>
    <col min="12301" max="12301" width="1.6640625" style="1" customWidth="1"/>
    <col min="12302" max="12303" width="10.6640625" style="1" customWidth="1"/>
    <col min="12304" max="12305" width="11" style="1" customWidth="1"/>
    <col min="12306" max="12306" width="9.5546875" style="1" bestFit="1" customWidth="1"/>
    <col min="12307" max="12307" width="10.6640625" style="1" customWidth="1"/>
    <col min="12308" max="12545" width="9.109375" style="1"/>
    <col min="12546" max="12546" width="32.5546875" style="1" customWidth="1"/>
    <col min="12547" max="12551" width="10.33203125" style="1" customWidth="1"/>
    <col min="12552" max="12552" width="1.6640625" style="1" customWidth="1"/>
    <col min="12553" max="12556" width="9.6640625" style="1" customWidth="1"/>
    <col min="12557" max="12557" width="1.6640625" style="1" customWidth="1"/>
    <col min="12558" max="12559" width="10.6640625" style="1" customWidth="1"/>
    <col min="12560" max="12561" width="11" style="1" customWidth="1"/>
    <col min="12562" max="12562" width="9.5546875" style="1" bestFit="1" customWidth="1"/>
    <col min="12563" max="12563" width="10.6640625" style="1" customWidth="1"/>
    <col min="12564" max="12801" width="9.109375" style="1"/>
    <col min="12802" max="12802" width="32.5546875" style="1" customWidth="1"/>
    <col min="12803" max="12807" width="10.33203125" style="1" customWidth="1"/>
    <col min="12808" max="12808" width="1.6640625" style="1" customWidth="1"/>
    <col min="12809" max="12812" width="9.6640625" style="1" customWidth="1"/>
    <col min="12813" max="12813" width="1.6640625" style="1" customWidth="1"/>
    <col min="12814" max="12815" width="10.6640625" style="1" customWidth="1"/>
    <col min="12816" max="12817" width="11" style="1" customWidth="1"/>
    <col min="12818" max="12818" width="9.5546875" style="1" bestFit="1" customWidth="1"/>
    <col min="12819" max="12819" width="10.6640625" style="1" customWidth="1"/>
    <col min="12820" max="13057" width="9.109375" style="1"/>
    <col min="13058" max="13058" width="32.5546875" style="1" customWidth="1"/>
    <col min="13059" max="13063" width="10.33203125" style="1" customWidth="1"/>
    <col min="13064" max="13064" width="1.6640625" style="1" customWidth="1"/>
    <col min="13065" max="13068" width="9.6640625" style="1" customWidth="1"/>
    <col min="13069" max="13069" width="1.6640625" style="1" customWidth="1"/>
    <col min="13070" max="13071" width="10.6640625" style="1" customWidth="1"/>
    <col min="13072" max="13073" width="11" style="1" customWidth="1"/>
    <col min="13074" max="13074" width="9.5546875" style="1" bestFit="1" customWidth="1"/>
    <col min="13075" max="13075" width="10.6640625" style="1" customWidth="1"/>
    <col min="13076" max="13313" width="9.109375" style="1"/>
    <col min="13314" max="13314" width="32.5546875" style="1" customWidth="1"/>
    <col min="13315" max="13319" width="10.33203125" style="1" customWidth="1"/>
    <col min="13320" max="13320" width="1.6640625" style="1" customWidth="1"/>
    <col min="13321" max="13324" width="9.6640625" style="1" customWidth="1"/>
    <col min="13325" max="13325" width="1.6640625" style="1" customWidth="1"/>
    <col min="13326" max="13327" width="10.6640625" style="1" customWidth="1"/>
    <col min="13328" max="13329" width="11" style="1" customWidth="1"/>
    <col min="13330" max="13330" width="9.5546875" style="1" bestFit="1" customWidth="1"/>
    <col min="13331" max="13331" width="10.6640625" style="1" customWidth="1"/>
    <col min="13332" max="13569" width="9.109375" style="1"/>
    <col min="13570" max="13570" width="32.5546875" style="1" customWidth="1"/>
    <col min="13571" max="13575" width="10.33203125" style="1" customWidth="1"/>
    <col min="13576" max="13576" width="1.6640625" style="1" customWidth="1"/>
    <col min="13577" max="13580" width="9.6640625" style="1" customWidth="1"/>
    <col min="13581" max="13581" width="1.6640625" style="1" customWidth="1"/>
    <col min="13582" max="13583" width="10.6640625" style="1" customWidth="1"/>
    <col min="13584" max="13585" width="11" style="1" customWidth="1"/>
    <col min="13586" max="13586" width="9.5546875" style="1" bestFit="1" customWidth="1"/>
    <col min="13587" max="13587" width="10.6640625" style="1" customWidth="1"/>
    <col min="13588" max="13825" width="9.109375" style="1"/>
    <col min="13826" max="13826" width="32.5546875" style="1" customWidth="1"/>
    <col min="13827" max="13831" width="10.33203125" style="1" customWidth="1"/>
    <col min="13832" max="13832" width="1.6640625" style="1" customWidth="1"/>
    <col min="13833" max="13836" width="9.6640625" style="1" customWidth="1"/>
    <col min="13837" max="13837" width="1.6640625" style="1" customWidth="1"/>
    <col min="13838" max="13839" width="10.6640625" style="1" customWidth="1"/>
    <col min="13840" max="13841" width="11" style="1" customWidth="1"/>
    <col min="13842" max="13842" width="9.5546875" style="1" bestFit="1" customWidth="1"/>
    <col min="13843" max="13843" width="10.6640625" style="1" customWidth="1"/>
    <col min="13844" max="14081" width="9.109375" style="1"/>
    <col min="14082" max="14082" width="32.5546875" style="1" customWidth="1"/>
    <col min="14083" max="14087" width="10.33203125" style="1" customWidth="1"/>
    <col min="14088" max="14088" width="1.6640625" style="1" customWidth="1"/>
    <col min="14089" max="14092" width="9.6640625" style="1" customWidth="1"/>
    <col min="14093" max="14093" width="1.6640625" style="1" customWidth="1"/>
    <col min="14094" max="14095" width="10.6640625" style="1" customWidth="1"/>
    <col min="14096" max="14097" width="11" style="1" customWidth="1"/>
    <col min="14098" max="14098" width="9.5546875" style="1" bestFit="1" customWidth="1"/>
    <col min="14099" max="14099" width="10.6640625" style="1" customWidth="1"/>
    <col min="14100" max="14337" width="9.109375" style="1"/>
    <col min="14338" max="14338" width="32.5546875" style="1" customWidth="1"/>
    <col min="14339" max="14343" width="10.33203125" style="1" customWidth="1"/>
    <col min="14344" max="14344" width="1.6640625" style="1" customWidth="1"/>
    <col min="14345" max="14348" width="9.6640625" style="1" customWidth="1"/>
    <col min="14349" max="14349" width="1.6640625" style="1" customWidth="1"/>
    <col min="14350" max="14351" width="10.6640625" style="1" customWidth="1"/>
    <col min="14352" max="14353" width="11" style="1" customWidth="1"/>
    <col min="14354" max="14354" width="9.5546875" style="1" bestFit="1" customWidth="1"/>
    <col min="14355" max="14355" width="10.6640625" style="1" customWidth="1"/>
    <col min="14356" max="14593" width="9.109375" style="1"/>
    <col min="14594" max="14594" width="32.5546875" style="1" customWidth="1"/>
    <col min="14595" max="14599" width="10.33203125" style="1" customWidth="1"/>
    <col min="14600" max="14600" width="1.6640625" style="1" customWidth="1"/>
    <col min="14601" max="14604" width="9.6640625" style="1" customWidth="1"/>
    <col min="14605" max="14605" width="1.6640625" style="1" customWidth="1"/>
    <col min="14606" max="14607" width="10.6640625" style="1" customWidth="1"/>
    <col min="14608" max="14609" width="11" style="1" customWidth="1"/>
    <col min="14610" max="14610" width="9.5546875" style="1" bestFit="1" customWidth="1"/>
    <col min="14611" max="14611" width="10.6640625" style="1" customWidth="1"/>
    <col min="14612" max="14849" width="9.109375" style="1"/>
    <col min="14850" max="14850" width="32.5546875" style="1" customWidth="1"/>
    <col min="14851" max="14855" width="10.33203125" style="1" customWidth="1"/>
    <col min="14856" max="14856" width="1.6640625" style="1" customWidth="1"/>
    <col min="14857" max="14860" width="9.6640625" style="1" customWidth="1"/>
    <col min="14861" max="14861" width="1.6640625" style="1" customWidth="1"/>
    <col min="14862" max="14863" width="10.6640625" style="1" customWidth="1"/>
    <col min="14864" max="14865" width="11" style="1" customWidth="1"/>
    <col min="14866" max="14866" width="9.5546875" style="1" bestFit="1" customWidth="1"/>
    <col min="14867" max="14867" width="10.6640625" style="1" customWidth="1"/>
    <col min="14868" max="15105" width="9.109375" style="1"/>
    <col min="15106" max="15106" width="32.5546875" style="1" customWidth="1"/>
    <col min="15107" max="15111" width="10.33203125" style="1" customWidth="1"/>
    <col min="15112" max="15112" width="1.6640625" style="1" customWidth="1"/>
    <col min="15113" max="15116" width="9.6640625" style="1" customWidth="1"/>
    <col min="15117" max="15117" width="1.6640625" style="1" customWidth="1"/>
    <col min="15118" max="15119" width="10.6640625" style="1" customWidth="1"/>
    <col min="15120" max="15121" width="11" style="1" customWidth="1"/>
    <col min="15122" max="15122" width="9.5546875" style="1" bestFit="1" customWidth="1"/>
    <col min="15123" max="15123" width="10.6640625" style="1" customWidth="1"/>
    <col min="15124" max="15361" width="9.109375" style="1"/>
    <col min="15362" max="15362" width="32.5546875" style="1" customWidth="1"/>
    <col min="15363" max="15367" width="10.33203125" style="1" customWidth="1"/>
    <col min="15368" max="15368" width="1.6640625" style="1" customWidth="1"/>
    <col min="15369" max="15372" width="9.6640625" style="1" customWidth="1"/>
    <col min="15373" max="15373" width="1.6640625" style="1" customWidth="1"/>
    <col min="15374" max="15375" width="10.6640625" style="1" customWidth="1"/>
    <col min="15376" max="15377" width="11" style="1" customWidth="1"/>
    <col min="15378" max="15378" width="9.5546875" style="1" bestFit="1" customWidth="1"/>
    <col min="15379" max="15379" width="10.6640625" style="1" customWidth="1"/>
    <col min="15380" max="15617" width="9.109375" style="1"/>
    <col min="15618" max="15618" width="32.5546875" style="1" customWidth="1"/>
    <col min="15619" max="15623" width="10.33203125" style="1" customWidth="1"/>
    <col min="15624" max="15624" width="1.6640625" style="1" customWidth="1"/>
    <col min="15625" max="15628" width="9.6640625" style="1" customWidth="1"/>
    <col min="15629" max="15629" width="1.6640625" style="1" customWidth="1"/>
    <col min="15630" max="15631" width="10.6640625" style="1" customWidth="1"/>
    <col min="15632" max="15633" width="11" style="1" customWidth="1"/>
    <col min="15634" max="15634" width="9.5546875" style="1" bestFit="1" customWidth="1"/>
    <col min="15635" max="15635" width="10.6640625" style="1" customWidth="1"/>
    <col min="15636" max="15873" width="9.109375" style="1"/>
    <col min="15874" max="15874" width="32.5546875" style="1" customWidth="1"/>
    <col min="15875" max="15879" width="10.33203125" style="1" customWidth="1"/>
    <col min="15880" max="15880" width="1.6640625" style="1" customWidth="1"/>
    <col min="15881" max="15884" width="9.6640625" style="1" customWidth="1"/>
    <col min="15885" max="15885" width="1.6640625" style="1" customWidth="1"/>
    <col min="15886" max="15887" width="10.6640625" style="1" customWidth="1"/>
    <col min="15888" max="15889" width="11" style="1" customWidth="1"/>
    <col min="15890" max="15890" width="9.5546875" style="1" bestFit="1" customWidth="1"/>
    <col min="15891" max="15891" width="10.6640625" style="1" customWidth="1"/>
    <col min="15892" max="16129" width="9.109375" style="1"/>
    <col min="16130" max="16130" width="32.5546875" style="1" customWidth="1"/>
    <col min="16131" max="16135" width="10.33203125" style="1" customWidth="1"/>
    <col min="16136" max="16136" width="1.6640625" style="1" customWidth="1"/>
    <col min="16137" max="16140" width="9.6640625" style="1" customWidth="1"/>
    <col min="16141" max="16141" width="1.6640625" style="1" customWidth="1"/>
    <col min="16142" max="16143" width="10.6640625" style="1" customWidth="1"/>
    <col min="16144" max="16145" width="11" style="1" customWidth="1"/>
    <col min="16146" max="16146" width="9.5546875" style="1" bestFit="1" customWidth="1"/>
    <col min="16147" max="16147" width="10.6640625" style="1" customWidth="1"/>
    <col min="16148" max="16384" width="9.109375" style="1"/>
  </cols>
  <sheetData>
    <row r="1" spans="1:182" ht="15.6" x14ac:dyDescent="0.3">
      <c r="A1" s="51" t="s">
        <v>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82" ht="15.6" x14ac:dyDescent="0.3">
      <c r="A2" s="51" t="s">
        <v>85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82" x14ac:dyDescent="0.25">
      <c r="N3" s="55"/>
      <c r="O3" s="55"/>
      <c r="P3" s="55"/>
      <c r="Q3" s="55"/>
      <c r="R3" s="56"/>
      <c r="S3" s="55" t="s">
        <v>36</v>
      </c>
    </row>
    <row r="4" spans="1:182" ht="13.8" thickBot="1" x14ac:dyDescent="0.3">
      <c r="H4" s="55"/>
      <c r="I4" s="57" t="s">
        <v>37</v>
      </c>
      <c r="J4" s="57"/>
      <c r="K4" s="57"/>
      <c r="L4" s="57"/>
      <c r="M4" s="55"/>
      <c r="N4" s="57" t="s">
        <v>38</v>
      </c>
      <c r="O4" s="57"/>
      <c r="P4" s="57"/>
      <c r="Q4" s="58"/>
      <c r="R4" s="59" t="s">
        <v>37</v>
      </c>
      <c r="S4" s="60" t="s">
        <v>37</v>
      </c>
    </row>
    <row r="5" spans="1:182" x14ac:dyDescent="0.25">
      <c r="B5" s="45">
        <v>1987</v>
      </c>
      <c r="C5" s="45">
        <v>1992</v>
      </c>
      <c r="D5" s="45" t="s">
        <v>86</v>
      </c>
      <c r="E5" s="45" t="s">
        <v>87</v>
      </c>
      <c r="F5" s="45" t="s">
        <v>88</v>
      </c>
      <c r="G5" s="17">
        <v>2012</v>
      </c>
      <c r="H5" s="32"/>
      <c r="I5" s="45" t="s">
        <v>1</v>
      </c>
      <c r="J5" s="45" t="s">
        <v>2</v>
      </c>
      <c r="K5" s="45" t="s">
        <v>34</v>
      </c>
      <c r="L5" s="45" t="s">
        <v>39</v>
      </c>
      <c r="M5" s="45"/>
      <c r="N5" s="45" t="s">
        <v>1</v>
      </c>
      <c r="O5" s="45" t="s">
        <v>2</v>
      </c>
      <c r="P5" s="45" t="s">
        <v>34</v>
      </c>
      <c r="Q5" s="45" t="s">
        <v>39</v>
      </c>
      <c r="R5" s="61" t="s">
        <v>89</v>
      </c>
      <c r="S5" s="62" t="s">
        <v>89</v>
      </c>
    </row>
    <row r="6" spans="1:182" x14ac:dyDescent="0.25">
      <c r="B6" s="63" t="s">
        <v>35</v>
      </c>
      <c r="C6" s="63" t="s">
        <v>35</v>
      </c>
      <c r="D6" s="63" t="s">
        <v>35</v>
      </c>
      <c r="E6" s="63" t="s">
        <v>35</v>
      </c>
      <c r="F6" s="63" t="s">
        <v>35</v>
      </c>
      <c r="G6" s="20" t="s">
        <v>35</v>
      </c>
      <c r="H6" s="32"/>
      <c r="I6" s="63" t="s">
        <v>35</v>
      </c>
      <c r="J6" s="63" t="s">
        <v>35</v>
      </c>
      <c r="K6" s="63" t="s">
        <v>35</v>
      </c>
      <c r="L6" s="63" t="s">
        <v>35</v>
      </c>
      <c r="M6" s="32"/>
      <c r="N6" s="63" t="s">
        <v>35</v>
      </c>
      <c r="O6" s="63" t="s">
        <v>35</v>
      </c>
      <c r="P6" s="63" t="s">
        <v>35</v>
      </c>
      <c r="Q6" s="63" t="s">
        <v>35</v>
      </c>
      <c r="R6" s="64" t="s">
        <v>35</v>
      </c>
      <c r="S6" s="63" t="s">
        <v>35</v>
      </c>
    </row>
    <row r="7" spans="1:182" x14ac:dyDescent="0.25">
      <c r="A7" s="2" t="s">
        <v>20</v>
      </c>
      <c r="B7" s="41">
        <v>2261</v>
      </c>
      <c r="C7" s="41">
        <v>2911</v>
      </c>
      <c r="D7" s="41">
        <v>3247</v>
      </c>
      <c r="E7" s="52">
        <v>4084</v>
      </c>
      <c r="F7" s="52">
        <v>7034</v>
      </c>
      <c r="G7" s="27">
        <v>6930</v>
      </c>
      <c r="H7" s="52"/>
      <c r="I7" s="41">
        <v>650</v>
      </c>
      <c r="J7" s="41">
        <v>336</v>
      </c>
      <c r="K7" s="41">
        <v>837</v>
      </c>
      <c r="L7" s="41">
        <f>F7-E7</f>
        <v>2950</v>
      </c>
      <c r="M7" s="42"/>
      <c r="N7" s="43">
        <v>0.28748341441839892</v>
      </c>
      <c r="O7" s="43">
        <v>0.11542425283407763</v>
      </c>
      <c r="P7" s="43">
        <v>0.25777640899291654</v>
      </c>
      <c r="Q7" s="65">
        <f>L7/D7</f>
        <v>0.90853095164767472</v>
      </c>
      <c r="R7" s="44">
        <f>F7-B7</f>
        <v>4773</v>
      </c>
      <c r="S7" s="43">
        <f>R7/B7</f>
        <v>2.1110128261831047</v>
      </c>
    </row>
    <row r="8" spans="1:182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32"/>
      <c r="N8" s="32"/>
      <c r="O8" s="45"/>
      <c r="P8" s="32"/>
      <c r="Q8" s="32"/>
      <c r="R8" s="44"/>
      <c r="S8" s="43"/>
    </row>
    <row r="9" spans="1:182" x14ac:dyDescent="0.25">
      <c r="A9" s="2" t="s">
        <v>7</v>
      </c>
      <c r="B9" s="41">
        <v>3021.5351143648577</v>
      </c>
      <c r="C9" s="41">
        <v>4023.4957463989936</v>
      </c>
      <c r="D9" s="41">
        <f>Sheet2!R9</f>
        <v>4441.6484438043772</v>
      </c>
      <c r="E9" s="41">
        <f>Sheet2!S9</f>
        <v>5917.8126341604775</v>
      </c>
      <c r="F9" s="41">
        <f>Sheet2!T9</f>
        <v>9447.4159555024471</v>
      </c>
      <c r="G9" s="41">
        <f>Sheet2!U9</f>
        <v>9045.65133924162</v>
      </c>
      <c r="H9" s="41"/>
      <c r="I9" s="41">
        <v>1001.9606320341359</v>
      </c>
      <c r="J9" s="41">
        <f>D9-C9</f>
        <v>418.15269740538361</v>
      </c>
      <c r="K9" s="41">
        <f>E9-D9</f>
        <v>1476.1641903561003</v>
      </c>
      <c r="L9" s="41">
        <f>F9-E9</f>
        <v>3529.6033213419696</v>
      </c>
      <c r="M9" s="42"/>
      <c r="N9" s="43">
        <v>0.33160648283405875</v>
      </c>
      <c r="O9" s="65">
        <f>J9/B9</f>
        <v>0.13839081181529855</v>
      </c>
      <c r="P9" s="65">
        <f>K9/C9</f>
        <v>0.36688598258796695</v>
      </c>
      <c r="Q9" s="65">
        <f>L9/D9</f>
        <v>0.79466066844290373</v>
      </c>
      <c r="R9" s="44">
        <f t="shared" ref="R9:R49" si="0">F9-B9</f>
        <v>6425.8808411375894</v>
      </c>
      <c r="S9" s="43">
        <f t="shared" ref="S9:S49" si="1">R9/B9</f>
        <v>2.1266940802997563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</row>
    <row r="10" spans="1:182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2"/>
      <c r="N10" s="32"/>
      <c r="O10" s="32"/>
      <c r="P10" s="32"/>
      <c r="Q10" s="32"/>
      <c r="R10" s="44"/>
      <c r="S10" s="43"/>
    </row>
    <row r="11" spans="1:182" x14ac:dyDescent="0.25">
      <c r="A11" s="1" t="s">
        <v>4</v>
      </c>
      <c r="B11" s="28">
        <v>3961</v>
      </c>
      <c r="C11" s="28">
        <v>5126</v>
      </c>
      <c r="D11" s="28">
        <v>5330</v>
      </c>
      <c r="E11" s="53">
        <v>7475</v>
      </c>
      <c r="F11" s="53">
        <v>13204</v>
      </c>
      <c r="G11" s="28">
        <v>11579</v>
      </c>
      <c r="H11" s="53"/>
      <c r="I11" s="29">
        <v>1165</v>
      </c>
      <c r="J11" s="29">
        <v>204</v>
      </c>
      <c r="K11" s="29">
        <v>2145</v>
      </c>
      <c r="L11" s="29">
        <f>F11-E11</f>
        <v>5729</v>
      </c>
      <c r="M11" s="11"/>
      <c r="N11" s="33">
        <v>0.29411764705882354</v>
      </c>
      <c r="O11" s="33">
        <v>3.9797112758486151E-2</v>
      </c>
      <c r="P11" s="35">
        <v>0.40243902439024393</v>
      </c>
      <c r="Q11" s="35">
        <f>L11/E11</f>
        <v>0.76642140468227427</v>
      </c>
      <c r="R11" s="46">
        <f t="shared" si="0"/>
        <v>9243</v>
      </c>
      <c r="S11" s="35">
        <f t="shared" si="1"/>
        <v>2.3335016409997476</v>
      </c>
    </row>
    <row r="12" spans="1:182" x14ac:dyDescent="0.25">
      <c r="A12" s="5" t="s">
        <v>6</v>
      </c>
      <c r="B12" s="28">
        <v>3290</v>
      </c>
      <c r="C12" s="28">
        <v>5327</v>
      </c>
      <c r="D12" s="28">
        <v>4934</v>
      </c>
      <c r="E12" s="53">
        <v>6824</v>
      </c>
      <c r="F12" s="53">
        <v>9209</v>
      </c>
      <c r="G12" s="28">
        <v>9440</v>
      </c>
      <c r="H12" s="53"/>
      <c r="I12" s="29">
        <v>2037</v>
      </c>
      <c r="J12" s="29">
        <v>-393</v>
      </c>
      <c r="K12" s="29">
        <v>1890</v>
      </c>
      <c r="L12" s="29">
        <f>F12-E12</f>
        <v>2385</v>
      </c>
      <c r="M12" s="11"/>
      <c r="N12" s="33">
        <v>0.61914893617021272</v>
      </c>
      <c r="O12" s="33">
        <v>-7.3775107940679555E-2</v>
      </c>
      <c r="P12" s="35">
        <v>0.38305634373733277</v>
      </c>
      <c r="Q12" s="35">
        <f>L12/E12</f>
        <v>0.34950175849941384</v>
      </c>
      <c r="R12" s="46">
        <f t="shared" si="0"/>
        <v>5919</v>
      </c>
      <c r="S12" s="35">
        <f t="shared" si="1"/>
        <v>1.7990881458966566</v>
      </c>
    </row>
    <row r="13" spans="1:182" x14ac:dyDescent="0.25">
      <c r="A13" s="5" t="s">
        <v>10</v>
      </c>
      <c r="B13" s="28">
        <v>2449</v>
      </c>
      <c r="C13" s="28">
        <v>3480</v>
      </c>
      <c r="D13" s="28">
        <v>3894</v>
      </c>
      <c r="E13" s="53">
        <v>5629</v>
      </c>
      <c r="F13" s="53">
        <v>7881</v>
      </c>
      <c r="G13" s="28">
        <v>8144</v>
      </c>
      <c r="H13" s="53"/>
      <c r="I13" s="29">
        <v>1031</v>
      </c>
      <c r="J13" s="29">
        <v>414</v>
      </c>
      <c r="K13" s="29">
        <v>1735</v>
      </c>
      <c r="L13" s="29">
        <f>F13-E13</f>
        <v>2252</v>
      </c>
      <c r="M13" s="11"/>
      <c r="N13" s="33">
        <v>0.42098815843201309</v>
      </c>
      <c r="O13" s="33">
        <v>0.11896551724137931</v>
      </c>
      <c r="P13" s="35">
        <v>0.44555726759116587</v>
      </c>
      <c r="Q13" s="66">
        <f>L13/E13</f>
        <v>0.40007106057914371</v>
      </c>
      <c r="R13" s="29">
        <f t="shared" si="0"/>
        <v>5432</v>
      </c>
      <c r="S13" s="35">
        <f t="shared" si="1"/>
        <v>2.2180481829318088</v>
      </c>
    </row>
    <row r="14" spans="1:182" x14ac:dyDescent="0.25">
      <c r="A14" s="5" t="s">
        <v>16</v>
      </c>
      <c r="B14" s="28">
        <v>2907</v>
      </c>
      <c r="C14" s="28">
        <v>3825</v>
      </c>
      <c r="D14" s="53">
        <v>4070</v>
      </c>
      <c r="E14" s="53">
        <v>4903</v>
      </c>
      <c r="F14" s="53">
        <v>9721</v>
      </c>
      <c r="G14" s="28">
        <v>8264</v>
      </c>
      <c r="H14" s="53"/>
      <c r="I14" s="29">
        <v>918</v>
      </c>
      <c r="J14" s="29">
        <v>245</v>
      </c>
      <c r="K14" s="29">
        <v>833</v>
      </c>
      <c r="L14" s="29">
        <f>F14-E14</f>
        <v>4818</v>
      </c>
      <c r="M14" s="11"/>
      <c r="N14" s="33">
        <v>0.31578947368421051</v>
      </c>
      <c r="O14" s="33">
        <v>6.4052287581699341E-2</v>
      </c>
      <c r="P14" s="35">
        <v>0.20466830466830466</v>
      </c>
      <c r="Q14" s="66">
        <f>L14/E14</f>
        <v>0.9826636753008362</v>
      </c>
      <c r="R14" s="29">
        <f t="shared" si="0"/>
        <v>6814</v>
      </c>
      <c r="S14" s="35">
        <f t="shared" si="1"/>
        <v>2.3439972480220157</v>
      </c>
    </row>
    <row r="15" spans="1:182" x14ac:dyDescent="0.25">
      <c r="A15" s="5" t="s">
        <v>17</v>
      </c>
      <c r="B15" s="28">
        <v>4017</v>
      </c>
      <c r="C15" s="28">
        <v>4924</v>
      </c>
      <c r="D15" s="53">
        <v>5783</v>
      </c>
      <c r="E15" s="53">
        <v>6071</v>
      </c>
      <c r="F15" s="53">
        <v>13212</v>
      </c>
      <c r="G15" s="28">
        <v>10961</v>
      </c>
      <c r="H15" s="53"/>
      <c r="I15" s="29">
        <v>907</v>
      </c>
      <c r="J15" s="29">
        <v>859</v>
      </c>
      <c r="K15" s="29">
        <v>288</v>
      </c>
      <c r="L15" s="29">
        <f>F15-E15</f>
        <v>7141</v>
      </c>
      <c r="M15" s="11"/>
      <c r="N15" s="33">
        <v>0.22579039083893454</v>
      </c>
      <c r="O15" s="33">
        <v>0.17445166531275386</v>
      </c>
      <c r="P15" s="35">
        <v>4.9801141276154245E-2</v>
      </c>
      <c r="Q15" s="66">
        <f>L15/E15</f>
        <v>1.1762477351342449</v>
      </c>
      <c r="R15" s="29">
        <f t="shared" si="0"/>
        <v>9195</v>
      </c>
      <c r="S15" s="35">
        <f t="shared" si="1"/>
        <v>2.2890216579536968</v>
      </c>
    </row>
    <row r="16" spans="1:182" x14ac:dyDescent="0.25">
      <c r="A16" s="5" t="s">
        <v>5</v>
      </c>
      <c r="B16" s="28" t="s">
        <v>0</v>
      </c>
      <c r="C16" s="28" t="s">
        <v>0</v>
      </c>
      <c r="D16" s="28" t="s">
        <v>0</v>
      </c>
      <c r="E16" s="28" t="s">
        <v>0</v>
      </c>
      <c r="F16" s="28" t="s">
        <v>0</v>
      </c>
      <c r="G16" s="28" t="s">
        <v>0</v>
      </c>
      <c r="H16" s="28"/>
      <c r="I16" s="28" t="s">
        <v>0</v>
      </c>
      <c r="J16" s="28" t="s">
        <v>0</v>
      </c>
      <c r="K16" s="28" t="s">
        <v>0</v>
      </c>
      <c r="L16" s="28" t="s">
        <v>0</v>
      </c>
      <c r="M16" s="32"/>
      <c r="N16" s="32" t="s">
        <v>0</v>
      </c>
      <c r="O16" s="32" t="s">
        <v>0</v>
      </c>
      <c r="P16" s="32" t="s">
        <v>0</v>
      </c>
      <c r="Q16" s="67" t="s">
        <v>0</v>
      </c>
      <c r="R16" s="32" t="s">
        <v>0</v>
      </c>
      <c r="S16" s="32" t="s">
        <v>0</v>
      </c>
    </row>
    <row r="17" spans="1:18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2"/>
      <c r="N17" s="32"/>
      <c r="O17" s="32"/>
      <c r="P17" s="32"/>
      <c r="Q17" s="67"/>
      <c r="R17" s="41"/>
      <c r="S17" s="43"/>
    </row>
    <row r="18" spans="1:182" x14ac:dyDescent="0.25">
      <c r="A18" s="68" t="s">
        <v>30</v>
      </c>
      <c r="B18" s="41">
        <v>2859.4450731901452</v>
      </c>
      <c r="C18" s="41">
        <v>3980.2305829628826</v>
      </c>
      <c r="D18" s="41">
        <f>Sheet2!R18</f>
        <v>4147.7820347463276</v>
      </c>
      <c r="E18" s="41">
        <f>Sheet2!S18</f>
        <v>5653.5041060038056</v>
      </c>
      <c r="F18" s="41">
        <f>Sheet2!T18</f>
        <v>8755.5339104351078</v>
      </c>
      <c r="G18" s="41">
        <f>Sheet2!U18</f>
        <v>8218.6921530769559</v>
      </c>
      <c r="H18" s="41"/>
      <c r="I18" s="41">
        <v>1120.7855097727374</v>
      </c>
      <c r="J18" s="41">
        <f>D18-C18</f>
        <v>167.55145178344492</v>
      </c>
      <c r="K18" s="41">
        <f>E18-D18</f>
        <v>1505.7220712574781</v>
      </c>
      <c r="L18" s="41">
        <f>F18-E18</f>
        <v>3102.0298044313022</v>
      </c>
      <c r="M18" s="42"/>
      <c r="N18" s="43">
        <v>0.39195909733713857</v>
      </c>
      <c r="O18" s="65">
        <f>J18/B18</f>
        <v>5.859579306292316E-2</v>
      </c>
      <c r="P18" s="65">
        <f>K18/C18</f>
        <v>0.37830021147584342</v>
      </c>
      <c r="Q18" s="69">
        <f>L18/D18</f>
        <v>0.74787676364026157</v>
      </c>
      <c r="R18" s="41">
        <f t="shared" si="0"/>
        <v>5896.0888372449626</v>
      </c>
      <c r="S18" s="43">
        <f t="shared" si="1"/>
        <v>2.0619696082033778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</row>
    <row r="19" spans="1:18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2"/>
      <c r="N19" s="32"/>
      <c r="O19" s="32"/>
      <c r="P19" s="32"/>
      <c r="Q19" s="67"/>
      <c r="R19" s="41"/>
      <c r="S19" s="43"/>
    </row>
    <row r="20" spans="1:182" x14ac:dyDescent="0.25">
      <c r="A20" s="5" t="s">
        <v>14</v>
      </c>
      <c r="B20" s="28">
        <v>2534</v>
      </c>
      <c r="C20" s="28">
        <v>3523</v>
      </c>
      <c r="D20" s="28">
        <v>3874</v>
      </c>
      <c r="E20" s="53">
        <v>5325</v>
      </c>
      <c r="F20" s="53">
        <v>8344</v>
      </c>
      <c r="G20" s="28">
        <v>7595</v>
      </c>
      <c r="H20" s="53"/>
      <c r="I20" s="29">
        <v>989</v>
      </c>
      <c r="J20" s="29">
        <v>351</v>
      </c>
      <c r="K20" s="29">
        <v>1451</v>
      </c>
      <c r="L20" s="29">
        <f>F20-E20</f>
        <v>3019</v>
      </c>
      <c r="M20" s="11"/>
      <c r="N20" s="33">
        <v>0.39029202841357535</v>
      </c>
      <c r="O20" s="33">
        <v>9.9630996309963096E-2</v>
      </c>
      <c r="P20" s="35">
        <v>0.37454827052142486</v>
      </c>
      <c r="Q20" s="35">
        <f>L20/E20</f>
        <v>0.56694835680751177</v>
      </c>
      <c r="R20" s="46">
        <f t="shared" si="0"/>
        <v>5810</v>
      </c>
      <c r="S20" s="35">
        <f t="shared" si="1"/>
        <v>2.2928176795580111</v>
      </c>
    </row>
    <row r="21" spans="1:182" x14ac:dyDescent="0.25">
      <c r="A21" s="5" t="s">
        <v>21</v>
      </c>
      <c r="B21" s="28">
        <v>3379</v>
      </c>
      <c r="C21" s="28">
        <v>4696</v>
      </c>
      <c r="D21" s="28">
        <v>4339</v>
      </c>
      <c r="E21" s="53">
        <v>5979</v>
      </c>
      <c r="F21" s="53">
        <v>9600</v>
      </c>
      <c r="G21" s="28">
        <v>10171</v>
      </c>
      <c r="H21" s="53"/>
      <c r="I21" s="29">
        <v>1317</v>
      </c>
      <c r="J21" s="29">
        <v>-357</v>
      </c>
      <c r="K21" s="29">
        <v>1640</v>
      </c>
      <c r="L21" s="29">
        <f>F21-E21</f>
        <v>3621</v>
      </c>
      <c r="M21" s="11"/>
      <c r="N21" s="33">
        <v>0.38976028410772418</v>
      </c>
      <c r="O21" s="33">
        <v>-7.6022146507666102E-2</v>
      </c>
      <c r="P21" s="35">
        <v>0.37796727356533766</v>
      </c>
      <c r="Q21" s="35">
        <f>L21/E21</f>
        <v>0.60561966884094331</v>
      </c>
      <c r="R21" s="46">
        <f t="shared" si="0"/>
        <v>6221</v>
      </c>
      <c r="S21" s="35">
        <f t="shared" si="1"/>
        <v>1.8410772417875112</v>
      </c>
    </row>
    <row r="22" spans="1:182" x14ac:dyDescent="0.25">
      <c r="A22" s="5" t="s">
        <v>22</v>
      </c>
      <c r="B22" s="28">
        <v>3239</v>
      </c>
      <c r="C22" s="28">
        <v>3809</v>
      </c>
      <c r="D22" s="28">
        <v>5052</v>
      </c>
      <c r="E22" s="53">
        <v>6531</v>
      </c>
      <c r="F22" s="53">
        <v>9460</v>
      </c>
      <c r="G22" s="28">
        <v>7889</v>
      </c>
      <c r="H22" s="53"/>
      <c r="I22" s="29">
        <v>570</v>
      </c>
      <c r="J22" s="29">
        <v>1243</v>
      </c>
      <c r="K22" s="29">
        <v>1479</v>
      </c>
      <c r="L22" s="29">
        <f>F22-E22</f>
        <v>2929</v>
      </c>
      <c r="M22" s="11"/>
      <c r="N22" s="33">
        <v>0.17598024081506639</v>
      </c>
      <c r="O22" s="33">
        <v>0.32633237070097137</v>
      </c>
      <c r="P22" s="35">
        <v>0.29275534441805223</v>
      </c>
      <c r="Q22" s="35">
        <f>L22/E22</f>
        <v>0.44847649670800799</v>
      </c>
      <c r="R22" s="46">
        <f t="shared" si="0"/>
        <v>6221</v>
      </c>
      <c r="S22" s="35">
        <f t="shared" si="1"/>
        <v>1.9206545230009262</v>
      </c>
    </row>
    <row r="23" spans="1:18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32"/>
      <c r="N23" s="32"/>
      <c r="O23" s="32"/>
      <c r="P23" s="32"/>
      <c r="Q23" s="32"/>
      <c r="R23" s="44"/>
      <c r="S23" s="43"/>
    </row>
    <row r="24" spans="1:182" x14ac:dyDescent="0.25">
      <c r="A24" s="2" t="s">
        <v>25</v>
      </c>
      <c r="B24" s="41">
        <v>2182.9259922174879</v>
      </c>
      <c r="C24" s="41">
        <v>3025.8955223880598</v>
      </c>
      <c r="D24" s="41">
        <f>Sheet2!R24</f>
        <v>2863.3981518780288</v>
      </c>
      <c r="E24" s="41">
        <f>Sheet2!S24</f>
        <v>3237.7290819416803</v>
      </c>
      <c r="F24" s="41">
        <f>Sheet2!T24</f>
        <v>7333.905696898898</v>
      </c>
      <c r="G24" s="41">
        <f>Sheet2!U24</f>
        <v>6246.7436479685775</v>
      </c>
      <c r="H24" s="41"/>
      <c r="I24" s="41">
        <v>842.96953017057194</v>
      </c>
      <c r="J24" s="41">
        <f>D24-C24</f>
        <v>-162.49737051003103</v>
      </c>
      <c r="K24" s="41">
        <f>E24-D24</f>
        <v>374.33093006365152</v>
      </c>
      <c r="L24" s="41">
        <f>F24-E24</f>
        <v>4096.1766149572177</v>
      </c>
      <c r="M24" s="42"/>
      <c r="N24" s="43">
        <v>0.38616496078012053</v>
      </c>
      <c r="O24" s="65">
        <f>J24/B24</f>
        <v>-7.4440164755636473E-2</v>
      </c>
      <c r="P24" s="65">
        <f>K24/C24</f>
        <v>0.12370913909420993</v>
      </c>
      <c r="Q24" s="65">
        <f>L24/D24</f>
        <v>1.4305298801253474</v>
      </c>
      <c r="R24" s="44">
        <f t="shared" si="0"/>
        <v>5150.9797046814101</v>
      </c>
      <c r="S24" s="43">
        <f t="shared" si="1"/>
        <v>2.359667585179503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</row>
    <row r="25" spans="1:182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32"/>
      <c r="N25" s="32"/>
      <c r="O25" s="32"/>
      <c r="P25" s="32"/>
      <c r="Q25" s="32"/>
      <c r="R25" s="44"/>
      <c r="S25" s="43"/>
    </row>
    <row r="26" spans="1:182" x14ac:dyDescent="0.25">
      <c r="A26" s="5" t="s">
        <v>8</v>
      </c>
      <c r="B26" s="28">
        <v>2933</v>
      </c>
      <c r="C26" s="28">
        <v>3233</v>
      </c>
      <c r="D26" s="28">
        <v>3584</v>
      </c>
      <c r="E26" s="53">
        <v>3980</v>
      </c>
      <c r="F26" s="53">
        <v>8553</v>
      </c>
      <c r="G26" s="28">
        <v>7536</v>
      </c>
      <c r="H26" s="53"/>
      <c r="I26" s="29">
        <v>300</v>
      </c>
      <c r="J26" s="29">
        <v>351</v>
      </c>
      <c r="K26" s="29">
        <v>396</v>
      </c>
      <c r="L26" s="29">
        <f>F26-E26</f>
        <v>4573</v>
      </c>
      <c r="M26" s="11"/>
      <c r="N26" s="33">
        <v>0.10228435049437436</v>
      </c>
      <c r="O26" s="33">
        <v>0.10856789359727807</v>
      </c>
      <c r="P26" s="35">
        <v>0.11049107142857142</v>
      </c>
      <c r="Q26" s="35">
        <f>L26/E26</f>
        <v>1.148994974874372</v>
      </c>
      <c r="R26" s="46">
        <f t="shared" si="0"/>
        <v>5620</v>
      </c>
      <c r="S26" s="35">
        <f t="shared" si="1"/>
        <v>1.916126832594613</v>
      </c>
    </row>
    <row r="27" spans="1:182" x14ac:dyDescent="0.25">
      <c r="A27" s="5" t="s">
        <v>12</v>
      </c>
      <c r="B27" s="28">
        <v>2334</v>
      </c>
      <c r="C27" s="28">
        <v>2927</v>
      </c>
      <c r="D27" s="28">
        <v>2678</v>
      </c>
      <c r="E27" s="53">
        <v>3342</v>
      </c>
      <c r="F27" s="53">
        <v>6788</v>
      </c>
      <c r="G27" s="28">
        <v>6453</v>
      </c>
      <c r="H27" s="53"/>
      <c r="I27" s="29">
        <v>593</v>
      </c>
      <c r="J27" s="29">
        <v>-249</v>
      </c>
      <c r="K27" s="29">
        <v>664</v>
      </c>
      <c r="L27" s="29">
        <f>F27-E27</f>
        <v>3446</v>
      </c>
      <c r="M27" s="11"/>
      <c r="N27" s="33">
        <v>0.25407026563838903</v>
      </c>
      <c r="O27" s="33">
        <v>-8.5070037581141095E-2</v>
      </c>
      <c r="P27" s="35">
        <v>0.24794622852875281</v>
      </c>
      <c r="Q27" s="35">
        <f>L27/E27</f>
        <v>1.0311190903650509</v>
      </c>
      <c r="R27" s="46">
        <f t="shared" si="0"/>
        <v>4454</v>
      </c>
      <c r="S27" s="35">
        <f t="shared" si="1"/>
        <v>1.908311910882605</v>
      </c>
    </row>
    <row r="28" spans="1:182" x14ac:dyDescent="0.25">
      <c r="A28" s="5" t="s">
        <v>26</v>
      </c>
      <c r="B28" s="28">
        <v>2085</v>
      </c>
      <c r="C28" s="28">
        <v>2624</v>
      </c>
      <c r="D28" s="28">
        <v>2656</v>
      </c>
      <c r="E28" s="53">
        <v>2831</v>
      </c>
      <c r="F28" s="53">
        <v>7279</v>
      </c>
      <c r="G28" s="28">
        <v>5471</v>
      </c>
      <c r="H28" s="53"/>
      <c r="I28" s="29">
        <v>539</v>
      </c>
      <c r="J28" s="29">
        <v>32</v>
      </c>
      <c r="K28" s="29">
        <v>175</v>
      </c>
      <c r="L28" s="29">
        <f>F28-E28</f>
        <v>4448</v>
      </c>
      <c r="M28" s="11"/>
      <c r="N28" s="33">
        <v>0.25851318944844126</v>
      </c>
      <c r="O28" s="33">
        <v>1.2195121951219513E-2</v>
      </c>
      <c r="P28" s="35">
        <v>6.588855421686747E-2</v>
      </c>
      <c r="Q28" s="35">
        <f>L28/E28</f>
        <v>1.5711762628046626</v>
      </c>
      <c r="R28" s="46">
        <f t="shared" si="0"/>
        <v>5194</v>
      </c>
      <c r="S28" s="35">
        <f t="shared" si="1"/>
        <v>2.4911270983213427</v>
      </c>
    </row>
    <row r="29" spans="1:182" x14ac:dyDescent="0.2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32"/>
      <c r="N29" s="32"/>
      <c r="O29" s="32"/>
      <c r="P29" s="32"/>
      <c r="Q29" s="32"/>
      <c r="R29" s="44"/>
      <c r="S29" s="43"/>
    </row>
    <row r="30" spans="1:182" x14ac:dyDescent="0.25">
      <c r="A30" s="2" t="s">
        <v>31</v>
      </c>
      <c r="B30" s="41">
        <v>1341.5303296439274</v>
      </c>
      <c r="C30" s="41">
        <v>1782.522675299982</v>
      </c>
      <c r="D30" s="41">
        <f>Sheet2!R30</f>
        <v>2187.8528238378685</v>
      </c>
      <c r="E30" s="41">
        <f>Sheet2!S30</f>
        <v>2983.3286650976383</v>
      </c>
      <c r="F30" s="41">
        <f>Sheet2!T30</f>
        <v>6416.3040467545552</v>
      </c>
      <c r="G30" s="41">
        <f>Sheet2!U30</f>
        <v>4988.5123305932011</v>
      </c>
      <c r="H30" s="41"/>
      <c r="I30" s="41">
        <v>440.99234565605457</v>
      </c>
      <c r="J30" s="41">
        <f>D30-C30</f>
        <v>405.33014853788654</v>
      </c>
      <c r="K30" s="41">
        <f>E30-D30</f>
        <v>795.47584125976982</v>
      </c>
      <c r="L30" s="41">
        <f>F30-E30</f>
        <v>3432.9753816569169</v>
      </c>
      <c r="M30" s="42"/>
      <c r="N30" s="43">
        <v>0.32872335116948415</v>
      </c>
      <c r="O30" s="65">
        <f>J30/B30</f>
        <v>0.30214013025368602</v>
      </c>
      <c r="P30" s="65">
        <f>K30/C30</f>
        <v>0.44626407971270193</v>
      </c>
      <c r="Q30" s="65">
        <f>L30/D30</f>
        <v>1.5691070917809224</v>
      </c>
      <c r="R30" s="44">
        <f t="shared" si="0"/>
        <v>5074.7737171106273</v>
      </c>
      <c r="S30" s="43">
        <f t="shared" si="1"/>
        <v>3.782824439353218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</row>
    <row r="31" spans="1:182" x14ac:dyDescent="0.2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32"/>
      <c r="N31" s="32"/>
      <c r="O31" s="32"/>
      <c r="P31" s="32"/>
      <c r="Q31" s="32"/>
      <c r="R31" s="44"/>
      <c r="S31" s="43"/>
    </row>
    <row r="32" spans="1:182" x14ac:dyDescent="0.25">
      <c r="A32" s="5" t="s">
        <v>3</v>
      </c>
      <c r="B32" s="28">
        <v>886</v>
      </c>
      <c r="C32" s="28">
        <v>817</v>
      </c>
      <c r="D32" s="28">
        <v>1608</v>
      </c>
      <c r="E32" s="53">
        <v>2447</v>
      </c>
      <c r="F32" s="53">
        <v>4402</v>
      </c>
      <c r="G32" s="28">
        <v>3493</v>
      </c>
      <c r="H32" s="53"/>
      <c r="I32" s="29">
        <v>-69</v>
      </c>
      <c r="J32" s="29">
        <v>791</v>
      </c>
      <c r="K32" s="29">
        <v>839</v>
      </c>
      <c r="L32" s="29">
        <f>F32-E32</f>
        <v>1955</v>
      </c>
      <c r="M32" s="11"/>
      <c r="N32" s="33">
        <v>-7.7878103837471777E-2</v>
      </c>
      <c r="O32" s="33">
        <v>0.96817625458996326</v>
      </c>
      <c r="P32" s="35">
        <v>0.52176616915422891</v>
      </c>
      <c r="Q32" s="35">
        <f>L32/E32</f>
        <v>0.79893747445852059</v>
      </c>
      <c r="R32" s="46">
        <f t="shared" si="0"/>
        <v>3516</v>
      </c>
      <c r="S32" s="35">
        <f t="shared" si="1"/>
        <v>3.9683972911963883</v>
      </c>
    </row>
    <row r="33" spans="1:182" x14ac:dyDescent="0.25">
      <c r="A33" s="5" t="s">
        <v>15</v>
      </c>
      <c r="B33" s="28">
        <v>978</v>
      </c>
      <c r="C33" s="28">
        <v>1264</v>
      </c>
      <c r="D33" s="28">
        <v>1616</v>
      </c>
      <c r="E33" s="53">
        <v>2179</v>
      </c>
      <c r="F33" s="53">
        <v>5791</v>
      </c>
      <c r="G33" s="28">
        <v>4207</v>
      </c>
      <c r="H33" s="53"/>
      <c r="I33" s="29">
        <v>286</v>
      </c>
      <c r="J33" s="29">
        <v>352</v>
      </c>
      <c r="K33" s="29">
        <v>563</v>
      </c>
      <c r="L33" s="29">
        <f>F33-E33</f>
        <v>3612</v>
      </c>
      <c r="M33" s="11"/>
      <c r="N33" s="33">
        <v>0.29243353783231085</v>
      </c>
      <c r="O33" s="33">
        <v>0.27848101265822783</v>
      </c>
      <c r="P33" s="35">
        <v>0.34839108910891087</v>
      </c>
      <c r="Q33" s="35">
        <f>L33/E33</f>
        <v>1.6576411197797154</v>
      </c>
      <c r="R33" s="46">
        <f t="shared" si="0"/>
        <v>4813</v>
      </c>
      <c r="S33" s="35">
        <f t="shared" si="1"/>
        <v>4.9212678936605316</v>
      </c>
    </row>
    <row r="34" spans="1:182" x14ac:dyDescent="0.25">
      <c r="A34" s="5" t="s">
        <v>29</v>
      </c>
      <c r="B34" s="28">
        <v>1811</v>
      </c>
      <c r="C34" s="28">
        <v>2805</v>
      </c>
      <c r="D34" s="28">
        <v>2895</v>
      </c>
      <c r="E34" s="53">
        <v>3804</v>
      </c>
      <c r="F34" s="53">
        <v>7587</v>
      </c>
      <c r="G34" s="28">
        <v>5981</v>
      </c>
      <c r="H34" s="53"/>
      <c r="I34" s="29">
        <v>994</v>
      </c>
      <c r="J34" s="29">
        <v>90</v>
      </c>
      <c r="K34" s="29">
        <v>909</v>
      </c>
      <c r="L34" s="29">
        <f>F34-E34</f>
        <v>3783</v>
      </c>
      <c r="M34" s="11"/>
      <c r="N34" s="33">
        <v>0.548868028713418</v>
      </c>
      <c r="O34" s="33">
        <v>3.2085561497326207E-2</v>
      </c>
      <c r="P34" s="35">
        <v>0.31398963730569951</v>
      </c>
      <c r="Q34" s="35">
        <f>L34/E34</f>
        <v>0.99447949526813884</v>
      </c>
      <c r="R34" s="46">
        <f t="shared" si="0"/>
        <v>5776</v>
      </c>
      <c r="S34" s="35">
        <f t="shared" si="1"/>
        <v>3.1893981225842074</v>
      </c>
    </row>
    <row r="35" spans="1:182" x14ac:dyDescent="0.2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32"/>
      <c r="N35" s="32"/>
      <c r="O35" s="32"/>
      <c r="P35" s="32"/>
      <c r="Q35" s="32"/>
      <c r="R35" s="44"/>
      <c r="S35" s="43"/>
    </row>
    <row r="36" spans="1:182" x14ac:dyDescent="0.25">
      <c r="A36" s="68" t="s">
        <v>28</v>
      </c>
      <c r="B36" s="41">
        <v>2155.0165805384449</v>
      </c>
      <c r="C36" s="41">
        <v>2656.8808506889495</v>
      </c>
      <c r="D36" s="41">
        <f>Sheet2!R36</f>
        <v>3009.2961149622793</v>
      </c>
      <c r="E36" s="41">
        <f>Sheet2!S36</f>
        <v>3708.6231398933401</v>
      </c>
      <c r="F36" s="41">
        <f>Sheet2!T36</f>
        <v>6132.9169858706446</v>
      </c>
      <c r="G36" s="41">
        <f>Sheet2!U36</f>
        <v>6817.7900579127836</v>
      </c>
      <c r="H36" s="41"/>
      <c r="I36" s="41">
        <v>501.86427015050458</v>
      </c>
      <c r="J36" s="41">
        <f>D36-C36</f>
        <v>352.41526427332974</v>
      </c>
      <c r="K36" s="41">
        <f>E36-D36</f>
        <v>699.32702493106081</v>
      </c>
      <c r="L36" s="41">
        <f>F36-E36</f>
        <v>2424.2938459773045</v>
      </c>
      <c r="M36" s="42"/>
      <c r="N36" s="43">
        <v>0.23288186025237473</v>
      </c>
      <c r="O36" s="65">
        <f>J36/B36</f>
        <v>0.1635325071073358</v>
      </c>
      <c r="P36" s="65">
        <f>K36/C36</f>
        <v>0.26321354408863307</v>
      </c>
      <c r="Q36" s="65">
        <f>L36/D36</f>
        <v>0.80560162688000958</v>
      </c>
      <c r="R36" s="44">
        <f t="shared" si="0"/>
        <v>3977.9004053321996</v>
      </c>
      <c r="S36" s="43">
        <f t="shared" si="1"/>
        <v>1.845879257382927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</row>
    <row r="37" spans="1:182" x14ac:dyDescent="0.25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32"/>
      <c r="N37" s="32"/>
      <c r="O37" s="32"/>
      <c r="P37" s="32"/>
      <c r="Q37" s="32"/>
      <c r="R37" s="44"/>
      <c r="S37" s="43"/>
    </row>
    <row r="38" spans="1:182" x14ac:dyDescent="0.25">
      <c r="A38" s="5" t="s">
        <v>9</v>
      </c>
      <c r="B38" s="28">
        <v>1646</v>
      </c>
      <c r="C38" s="28">
        <v>2037</v>
      </c>
      <c r="D38" s="28">
        <v>2320</v>
      </c>
      <c r="E38" s="53">
        <v>2951</v>
      </c>
      <c r="F38" s="53">
        <v>5510</v>
      </c>
      <c r="G38" s="28">
        <v>6109</v>
      </c>
      <c r="H38" s="53"/>
      <c r="I38" s="29">
        <v>391</v>
      </c>
      <c r="J38" s="29">
        <v>283</v>
      </c>
      <c r="K38" s="29">
        <v>631</v>
      </c>
      <c r="L38" s="29">
        <f>F38-E38</f>
        <v>2559</v>
      </c>
      <c r="M38" s="11"/>
      <c r="N38" s="33">
        <v>0.23754556500607532</v>
      </c>
      <c r="O38" s="33">
        <v>0.13892979872361316</v>
      </c>
      <c r="P38" s="35">
        <v>0.27198275862068966</v>
      </c>
      <c r="Q38" s="35">
        <f>L38/E38</f>
        <v>0.86716367333107425</v>
      </c>
      <c r="R38" s="46">
        <f t="shared" si="0"/>
        <v>3864</v>
      </c>
      <c r="S38" s="35">
        <f t="shared" si="1"/>
        <v>2.3475091130012151</v>
      </c>
    </row>
    <row r="39" spans="1:182" x14ac:dyDescent="0.25">
      <c r="A39" s="5" t="s">
        <v>11</v>
      </c>
      <c r="B39" s="28">
        <v>2705</v>
      </c>
      <c r="C39" s="28">
        <v>3397</v>
      </c>
      <c r="D39" s="28">
        <v>3871</v>
      </c>
      <c r="E39" s="53">
        <v>5799</v>
      </c>
      <c r="F39" s="53">
        <v>7690</v>
      </c>
      <c r="G39" s="28">
        <v>7255</v>
      </c>
      <c r="H39" s="53"/>
      <c r="I39" s="29">
        <v>692</v>
      </c>
      <c r="J39" s="29">
        <v>474</v>
      </c>
      <c r="K39" s="29">
        <v>1928</v>
      </c>
      <c r="L39" s="29">
        <f>F39-E39</f>
        <v>1891</v>
      </c>
      <c r="M39" s="11"/>
      <c r="N39" s="33">
        <v>0.25582255083179295</v>
      </c>
      <c r="O39" s="33">
        <v>0.13953488372093023</v>
      </c>
      <c r="P39" s="35">
        <v>0.4980625161456988</v>
      </c>
      <c r="Q39" s="35">
        <f>L39/E39</f>
        <v>0.32609070529401624</v>
      </c>
      <c r="R39" s="46">
        <f t="shared" si="0"/>
        <v>4985</v>
      </c>
      <c r="S39" s="35">
        <f t="shared" si="1"/>
        <v>1.8428835489833642</v>
      </c>
    </row>
    <row r="40" spans="1:182" x14ac:dyDescent="0.25">
      <c r="A40" s="5" t="s">
        <v>18</v>
      </c>
      <c r="B40" s="28">
        <v>2458</v>
      </c>
      <c r="C40" s="28">
        <v>2597</v>
      </c>
      <c r="D40" s="28">
        <v>2944</v>
      </c>
      <c r="E40" s="53">
        <v>3380</v>
      </c>
      <c r="F40" s="53">
        <v>6105</v>
      </c>
      <c r="G40" s="28">
        <v>6813</v>
      </c>
      <c r="H40" s="53"/>
      <c r="I40" s="29">
        <v>139</v>
      </c>
      <c r="J40" s="29">
        <v>347</v>
      </c>
      <c r="K40" s="29">
        <v>436</v>
      </c>
      <c r="L40" s="29">
        <f>F40-E40</f>
        <v>2725</v>
      </c>
      <c r="M40" s="11"/>
      <c r="N40" s="33">
        <v>5.655004068348251E-2</v>
      </c>
      <c r="O40" s="33">
        <v>0.13361571043511744</v>
      </c>
      <c r="P40" s="35">
        <v>0.14809782608695651</v>
      </c>
      <c r="Q40" s="35">
        <f>L40/E40</f>
        <v>0.80621301775147924</v>
      </c>
      <c r="R40" s="46">
        <f t="shared" si="0"/>
        <v>3647</v>
      </c>
      <c r="S40" s="35">
        <f t="shared" si="1"/>
        <v>1.483726606997559</v>
      </c>
    </row>
    <row r="41" spans="1:182" x14ac:dyDescent="0.25">
      <c r="A41" s="5" t="s">
        <v>23</v>
      </c>
      <c r="B41" s="28">
        <v>1959</v>
      </c>
      <c r="C41" s="28">
        <v>2457</v>
      </c>
      <c r="D41" s="53">
        <v>2963</v>
      </c>
      <c r="E41" s="53">
        <v>3144</v>
      </c>
      <c r="F41" s="53">
        <v>5786</v>
      </c>
      <c r="G41" s="28">
        <v>7444</v>
      </c>
      <c r="H41" s="53"/>
      <c r="I41" s="29">
        <v>498</v>
      </c>
      <c r="J41" s="29">
        <v>506</v>
      </c>
      <c r="K41" s="29">
        <v>181</v>
      </c>
      <c r="L41" s="29">
        <f>F41-E41</f>
        <v>2642</v>
      </c>
      <c r="M41" s="11"/>
      <c r="N41" s="33">
        <v>0.25421133231240428</v>
      </c>
      <c r="O41" s="33">
        <v>0.20594220594220594</v>
      </c>
      <c r="P41" s="35">
        <v>6.1086736415794804E-2</v>
      </c>
      <c r="Q41" s="35">
        <f>L41/E41</f>
        <v>0.84033078880407119</v>
      </c>
      <c r="R41" s="46">
        <f t="shared" si="0"/>
        <v>3827</v>
      </c>
      <c r="S41" s="35">
        <f t="shared" si="1"/>
        <v>1.9535477284328739</v>
      </c>
    </row>
    <row r="42" spans="1:182" x14ac:dyDescent="0.25">
      <c r="A42" s="5" t="s">
        <v>27</v>
      </c>
      <c r="B42" s="28">
        <v>2364</v>
      </c>
      <c r="C42" s="28">
        <v>2956</v>
      </c>
      <c r="D42" s="53">
        <v>3176</v>
      </c>
      <c r="E42" s="53">
        <v>4203</v>
      </c>
      <c r="F42" s="53">
        <v>6169</v>
      </c>
      <c r="G42" s="28">
        <v>6612</v>
      </c>
      <c r="H42" s="53"/>
      <c r="I42" s="29">
        <v>592</v>
      </c>
      <c r="J42" s="29">
        <v>220</v>
      </c>
      <c r="K42" s="29">
        <v>1027</v>
      </c>
      <c r="L42" s="29">
        <f>F42-E42</f>
        <v>1966</v>
      </c>
      <c r="M42" s="11"/>
      <c r="N42" s="33">
        <v>0.25042301184433163</v>
      </c>
      <c r="O42" s="33">
        <v>7.4424898511502025E-2</v>
      </c>
      <c r="P42" s="35">
        <v>0.32336272040302266</v>
      </c>
      <c r="Q42" s="35">
        <f>L42/E42</f>
        <v>0.46776112300737566</v>
      </c>
      <c r="R42" s="46">
        <f t="shared" si="0"/>
        <v>3805</v>
      </c>
      <c r="S42" s="35">
        <f t="shared" si="1"/>
        <v>1.6095600676818951</v>
      </c>
    </row>
    <row r="43" spans="1:182" x14ac:dyDescent="0.2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32"/>
      <c r="N43" s="32"/>
      <c r="O43" s="32"/>
      <c r="P43" s="32"/>
      <c r="Q43" s="32"/>
      <c r="R43" s="44"/>
      <c r="S43" s="43"/>
    </row>
    <row r="44" spans="1:182" x14ac:dyDescent="0.25">
      <c r="A44" s="2" t="s">
        <v>19</v>
      </c>
      <c r="B44" s="41">
        <v>1716.8652271034996</v>
      </c>
      <c r="C44" s="41">
        <v>2070.2896941236199</v>
      </c>
      <c r="D44" s="41">
        <f>Sheet2!R44</f>
        <v>2328.102576073537</v>
      </c>
      <c r="E44" s="41">
        <f>Sheet2!S44</f>
        <v>2732.3453058339182</v>
      </c>
      <c r="F44" s="41">
        <f>Sheet2!T44</f>
        <v>5188.4710456209614</v>
      </c>
      <c r="G44" s="41">
        <f>Sheet2!U44</f>
        <v>5894.5206272102487</v>
      </c>
      <c r="H44" s="41"/>
      <c r="I44" s="41">
        <v>353.42446702012035</v>
      </c>
      <c r="J44" s="41">
        <f>D44-C44</f>
        <v>257.81288194991703</v>
      </c>
      <c r="K44" s="41">
        <f>E44-D44</f>
        <v>404.24272976038128</v>
      </c>
      <c r="L44" s="41">
        <f>F44-E44</f>
        <v>2456.1257397870431</v>
      </c>
      <c r="M44" s="42"/>
      <c r="N44" s="43">
        <v>0.20585451987770645</v>
      </c>
      <c r="O44" s="65">
        <f>J44/B44</f>
        <v>0.15016489231648641</v>
      </c>
      <c r="P44" s="65">
        <f>K44/C44</f>
        <v>0.19525901660419673</v>
      </c>
      <c r="Q44" s="65">
        <f>L44/D44</f>
        <v>1.0549903449397937</v>
      </c>
      <c r="R44" s="44">
        <f t="shared" si="0"/>
        <v>3471.6058185174616</v>
      </c>
      <c r="S44" s="43">
        <f t="shared" si="1"/>
        <v>2.0220607673290472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</row>
    <row r="45" spans="1:182" x14ac:dyDescent="0.2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32"/>
      <c r="N45" s="32"/>
      <c r="O45" s="32"/>
      <c r="P45" s="32"/>
      <c r="Q45" s="32"/>
      <c r="R45" s="44"/>
      <c r="S45" s="43"/>
    </row>
    <row r="46" spans="1:182" x14ac:dyDescent="0.25">
      <c r="A46" s="5" t="s">
        <v>13</v>
      </c>
      <c r="B46" s="28">
        <v>1410</v>
      </c>
      <c r="C46" s="28">
        <v>1883</v>
      </c>
      <c r="D46" s="28">
        <v>2056</v>
      </c>
      <c r="E46" s="53">
        <v>2704</v>
      </c>
      <c r="F46" s="53">
        <v>4896</v>
      </c>
      <c r="G46" s="28">
        <v>5211</v>
      </c>
      <c r="H46" s="53"/>
      <c r="I46" s="29">
        <v>473</v>
      </c>
      <c r="J46" s="29">
        <v>173</v>
      </c>
      <c r="K46" s="29">
        <v>648</v>
      </c>
      <c r="L46" s="29">
        <f>F46-E46</f>
        <v>2192</v>
      </c>
      <c r="M46" s="11"/>
      <c r="N46" s="33">
        <v>0.3354609929078014</v>
      </c>
      <c r="O46" s="33">
        <v>9.1874668082846528E-2</v>
      </c>
      <c r="P46" s="35">
        <v>0.31517509727626458</v>
      </c>
      <c r="Q46" s="35">
        <f>L46/E46</f>
        <v>0.81065088757396453</v>
      </c>
      <c r="R46" s="46">
        <f t="shared" si="0"/>
        <v>3486</v>
      </c>
      <c r="S46" s="35">
        <f t="shared" si="1"/>
        <v>2.472340425531915</v>
      </c>
    </row>
    <row r="47" spans="1:182" x14ac:dyDescent="0.25">
      <c r="A47" s="5" t="s">
        <v>24</v>
      </c>
      <c r="B47" s="28">
        <v>1302</v>
      </c>
      <c r="C47" s="28">
        <v>1817</v>
      </c>
      <c r="D47" s="28">
        <v>2436</v>
      </c>
      <c r="E47" s="53">
        <v>2516</v>
      </c>
      <c r="F47" s="53">
        <v>6341</v>
      </c>
      <c r="G47" s="28">
        <v>6603</v>
      </c>
      <c r="H47" s="53"/>
      <c r="I47" s="29">
        <v>515</v>
      </c>
      <c r="J47" s="29">
        <v>619</v>
      </c>
      <c r="K47" s="29">
        <v>80</v>
      </c>
      <c r="L47" s="29">
        <f>F47-E47</f>
        <v>3825</v>
      </c>
      <c r="M47" s="11"/>
      <c r="N47" s="33">
        <v>0.3955453149001536</v>
      </c>
      <c r="O47" s="33">
        <v>0.34067143643368192</v>
      </c>
      <c r="P47" s="35">
        <v>3.2840722495894911E-2</v>
      </c>
      <c r="Q47" s="35">
        <f>L47/E47</f>
        <v>1.5202702702702702</v>
      </c>
      <c r="R47" s="46">
        <f t="shared" si="0"/>
        <v>5039</v>
      </c>
      <c r="S47" s="35">
        <f t="shared" si="1"/>
        <v>3.8701996927803379</v>
      </c>
    </row>
    <row r="48" spans="1:182" x14ac:dyDescent="0.25">
      <c r="A48" s="5" t="s">
        <v>32</v>
      </c>
      <c r="B48" s="28">
        <v>1885</v>
      </c>
      <c r="C48" s="28">
        <v>2280</v>
      </c>
      <c r="D48" s="28">
        <v>2756</v>
      </c>
      <c r="E48" s="53">
        <v>3413</v>
      </c>
      <c r="F48" s="53">
        <v>5793</v>
      </c>
      <c r="G48" s="28">
        <v>6284</v>
      </c>
      <c r="H48" s="53"/>
      <c r="I48" s="29">
        <v>395</v>
      </c>
      <c r="J48" s="29">
        <v>476</v>
      </c>
      <c r="K48" s="29">
        <v>657</v>
      </c>
      <c r="L48" s="29">
        <f>F48-E48</f>
        <v>2380</v>
      </c>
      <c r="M48" s="11"/>
      <c r="N48" s="33">
        <v>0.20954907161803712</v>
      </c>
      <c r="O48" s="33">
        <v>0.20877192982456141</v>
      </c>
      <c r="P48" s="35">
        <v>0.23838896952104499</v>
      </c>
      <c r="Q48" s="35">
        <f>L48/E48</f>
        <v>0.69733372399648408</v>
      </c>
      <c r="R48" s="46">
        <f>F48-B48</f>
        <v>3908</v>
      </c>
      <c r="S48" s="35">
        <f t="shared" si="1"/>
        <v>2.0732095490716183</v>
      </c>
    </row>
    <row r="49" spans="1:19" ht="13.8" thickBot="1" x14ac:dyDescent="0.3">
      <c r="A49" s="7" t="s">
        <v>33</v>
      </c>
      <c r="B49" s="30">
        <v>1793</v>
      </c>
      <c r="C49" s="30">
        <v>1643</v>
      </c>
      <c r="D49" s="30">
        <v>2222</v>
      </c>
      <c r="E49" s="54">
        <v>2394</v>
      </c>
      <c r="F49" s="54">
        <v>4407</v>
      </c>
      <c r="G49" s="30">
        <v>5971</v>
      </c>
      <c r="H49" s="54"/>
      <c r="I49" s="31">
        <v>-150</v>
      </c>
      <c r="J49" s="31">
        <v>579</v>
      </c>
      <c r="K49" s="31">
        <v>172</v>
      </c>
      <c r="L49" s="31">
        <f>F49-E49</f>
        <v>2013</v>
      </c>
      <c r="M49" s="12"/>
      <c r="N49" s="34">
        <v>-8.3658672615727833E-2</v>
      </c>
      <c r="O49" s="34">
        <v>0.35240413877054172</v>
      </c>
      <c r="P49" s="36">
        <v>7.7407740774077402E-2</v>
      </c>
      <c r="Q49" s="36">
        <f>L49/E49</f>
        <v>0.84085213032581452</v>
      </c>
      <c r="R49" s="48">
        <f t="shared" si="0"/>
        <v>2614</v>
      </c>
      <c r="S49" s="36">
        <f t="shared" si="1"/>
        <v>1.4578918014500837</v>
      </c>
    </row>
    <row r="50" spans="1:19" x14ac:dyDescent="0.25">
      <c r="A50" s="68" t="s">
        <v>90</v>
      </c>
    </row>
    <row r="51" spans="1:19" x14ac:dyDescent="0.25">
      <c r="A51" s="1" t="s">
        <v>91</v>
      </c>
    </row>
    <row r="52" spans="1:19" ht="6" customHeight="1" x14ac:dyDescent="0.25"/>
    <row r="53" spans="1:19" x14ac:dyDescent="0.25">
      <c r="A53" s="1" t="s">
        <v>92</v>
      </c>
    </row>
    <row r="54" spans="1:19" x14ac:dyDescent="0.25">
      <c r="A54" s="1" t="s">
        <v>93</v>
      </c>
    </row>
  </sheetData>
  <mergeCells count="4">
    <mergeCell ref="A1:S1"/>
    <mergeCell ref="A2:S2"/>
    <mergeCell ref="I4:L4"/>
    <mergeCell ref="N4:Q4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54"/>
  <sheetViews>
    <sheetView topLeftCell="K1" workbookViewId="0">
      <selection activeCell="U7" sqref="U7:U9"/>
    </sheetView>
  </sheetViews>
  <sheetFormatPr defaultColWidth="9.109375" defaultRowHeight="13.2" x14ac:dyDescent="0.25"/>
  <cols>
    <col min="1" max="1" width="33.5546875" style="1" customWidth="1"/>
    <col min="2" max="6" width="9.5546875" style="1" bestFit="1" customWidth="1"/>
    <col min="7" max="7" width="9.5546875" style="1" customWidth="1"/>
    <col min="8" max="8" width="9.109375" style="1"/>
    <col min="9" max="11" width="13.44140625" style="1" bestFit="1" customWidth="1"/>
    <col min="12" max="13" width="15" style="1" bestFit="1" customWidth="1"/>
    <col min="14" max="14" width="15" style="1" customWidth="1"/>
    <col min="15" max="259" width="9.109375" style="1"/>
    <col min="260" max="260" width="33.5546875" style="1" customWidth="1"/>
    <col min="261" max="265" width="9.5546875" style="1" bestFit="1" customWidth="1"/>
    <col min="266" max="266" width="9.109375" style="1"/>
    <col min="267" max="269" width="13.44140625" style="1" bestFit="1" customWidth="1"/>
    <col min="270" max="271" width="15" style="1" bestFit="1" customWidth="1"/>
    <col min="272" max="515" width="9.109375" style="1"/>
    <col min="516" max="516" width="33.5546875" style="1" customWidth="1"/>
    <col min="517" max="521" width="9.5546875" style="1" bestFit="1" customWidth="1"/>
    <col min="522" max="522" width="9.109375" style="1"/>
    <col min="523" max="525" width="13.44140625" style="1" bestFit="1" customWidth="1"/>
    <col min="526" max="527" width="15" style="1" bestFit="1" customWidth="1"/>
    <col min="528" max="771" width="9.109375" style="1"/>
    <col min="772" max="772" width="33.5546875" style="1" customWidth="1"/>
    <col min="773" max="777" width="9.5546875" style="1" bestFit="1" customWidth="1"/>
    <col min="778" max="778" width="9.109375" style="1"/>
    <col min="779" max="781" width="13.44140625" style="1" bestFit="1" customWidth="1"/>
    <col min="782" max="783" width="15" style="1" bestFit="1" customWidth="1"/>
    <col min="784" max="1027" width="9.109375" style="1"/>
    <col min="1028" max="1028" width="33.5546875" style="1" customWidth="1"/>
    <col min="1029" max="1033" width="9.5546875" style="1" bestFit="1" customWidth="1"/>
    <col min="1034" max="1034" width="9.109375" style="1"/>
    <col min="1035" max="1037" width="13.44140625" style="1" bestFit="1" customWidth="1"/>
    <col min="1038" max="1039" width="15" style="1" bestFit="1" customWidth="1"/>
    <col min="1040" max="1283" width="9.109375" style="1"/>
    <col min="1284" max="1284" width="33.5546875" style="1" customWidth="1"/>
    <col min="1285" max="1289" width="9.5546875" style="1" bestFit="1" customWidth="1"/>
    <col min="1290" max="1290" width="9.109375" style="1"/>
    <col min="1291" max="1293" width="13.44140625" style="1" bestFit="1" customWidth="1"/>
    <col min="1294" max="1295" width="15" style="1" bestFit="1" customWidth="1"/>
    <col min="1296" max="1539" width="9.109375" style="1"/>
    <col min="1540" max="1540" width="33.5546875" style="1" customWidth="1"/>
    <col min="1541" max="1545" width="9.5546875" style="1" bestFit="1" customWidth="1"/>
    <col min="1546" max="1546" width="9.109375" style="1"/>
    <col min="1547" max="1549" width="13.44140625" style="1" bestFit="1" customWidth="1"/>
    <col min="1550" max="1551" width="15" style="1" bestFit="1" customWidth="1"/>
    <col min="1552" max="1795" width="9.109375" style="1"/>
    <col min="1796" max="1796" width="33.5546875" style="1" customWidth="1"/>
    <col min="1797" max="1801" width="9.5546875" style="1" bestFit="1" customWidth="1"/>
    <col min="1802" max="1802" width="9.109375" style="1"/>
    <col min="1803" max="1805" width="13.44140625" style="1" bestFit="1" customWidth="1"/>
    <col min="1806" max="1807" width="15" style="1" bestFit="1" customWidth="1"/>
    <col min="1808" max="2051" width="9.109375" style="1"/>
    <col min="2052" max="2052" width="33.5546875" style="1" customWidth="1"/>
    <col min="2053" max="2057" width="9.5546875" style="1" bestFit="1" customWidth="1"/>
    <col min="2058" max="2058" width="9.109375" style="1"/>
    <col min="2059" max="2061" width="13.44140625" style="1" bestFit="1" customWidth="1"/>
    <col min="2062" max="2063" width="15" style="1" bestFit="1" customWidth="1"/>
    <col min="2064" max="2307" width="9.109375" style="1"/>
    <col min="2308" max="2308" width="33.5546875" style="1" customWidth="1"/>
    <col min="2309" max="2313" width="9.5546875" style="1" bestFit="1" customWidth="1"/>
    <col min="2314" max="2314" width="9.109375" style="1"/>
    <col min="2315" max="2317" width="13.44140625" style="1" bestFit="1" customWidth="1"/>
    <col min="2318" max="2319" width="15" style="1" bestFit="1" customWidth="1"/>
    <col min="2320" max="2563" width="9.109375" style="1"/>
    <col min="2564" max="2564" width="33.5546875" style="1" customWidth="1"/>
    <col min="2565" max="2569" width="9.5546875" style="1" bestFit="1" customWidth="1"/>
    <col min="2570" max="2570" width="9.109375" style="1"/>
    <col min="2571" max="2573" width="13.44140625" style="1" bestFit="1" customWidth="1"/>
    <col min="2574" max="2575" width="15" style="1" bestFit="1" customWidth="1"/>
    <col min="2576" max="2819" width="9.109375" style="1"/>
    <col min="2820" max="2820" width="33.5546875" style="1" customWidth="1"/>
    <col min="2821" max="2825" width="9.5546875" style="1" bestFit="1" customWidth="1"/>
    <col min="2826" max="2826" width="9.109375" style="1"/>
    <col min="2827" max="2829" width="13.44140625" style="1" bestFit="1" customWidth="1"/>
    <col min="2830" max="2831" width="15" style="1" bestFit="1" customWidth="1"/>
    <col min="2832" max="3075" width="9.109375" style="1"/>
    <col min="3076" max="3076" width="33.5546875" style="1" customWidth="1"/>
    <col min="3077" max="3081" width="9.5546875" style="1" bestFit="1" customWidth="1"/>
    <col min="3082" max="3082" width="9.109375" style="1"/>
    <col min="3083" max="3085" width="13.44140625" style="1" bestFit="1" customWidth="1"/>
    <col min="3086" max="3087" width="15" style="1" bestFit="1" customWidth="1"/>
    <col min="3088" max="3331" width="9.109375" style="1"/>
    <col min="3332" max="3332" width="33.5546875" style="1" customWidth="1"/>
    <col min="3333" max="3337" width="9.5546875" style="1" bestFit="1" customWidth="1"/>
    <col min="3338" max="3338" width="9.109375" style="1"/>
    <col min="3339" max="3341" width="13.44140625" style="1" bestFit="1" customWidth="1"/>
    <col min="3342" max="3343" width="15" style="1" bestFit="1" customWidth="1"/>
    <col min="3344" max="3587" width="9.109375" style="1"/>
    <col min="3588" max="3588" width="33.5546875" style="1" customWidth="1"/>
    <col min="3589" max="3593" width="9.5546875" style="1" bestFit="1" customWidth="1"/>
    <col min="3594" max="3594" width="9.109375" style="1"/>
    <col min="3595" max="3597" width="13.44140625" style="1" bestFit="1" customWidth="1"/>
    <col min="3598" max="3599" width="15" style="1" bestFit="1" customWidth="1"/>
    <col min="3600" max="3843" width="9.109375" style="1"/>
    <col min="3844" max="3844" width="33.5546875" style="1" customWidth="1"/>
    <col min="3845" max="3849" width="9.5546875" style="1" bestFit="1" customWidth="1"/>
    <col min="3850" max="3850" width="9.109375" style="1"/>
    <col min="3851" max="3853" width="13.44140625" style="1" bestFit="1" customWidth="1"/>
    <col min="3854" max="3855" width="15" style="1" bestFit="1" customWidth="1"/>
    <col min="3856" max="4099" width="9.109375" style="1"/>
    <col min="4100" max="4100" width="33.5546875" style="1" customWidth="1"/>
    <col min="4101" max="4105" width="9.5546875" style="1" bestFit="1" customWidth="1"/>
    <col min="4106" max="4106" width="9.109375" style="1"/>
    <col min="4107" max="4109" width="13.44140625" style="1" bestFit="1" customWidth="1"/>
    <col min="4110" max="4111" width="15" style="1" bestFit="1" customWidth="1"/>
    <col min="4112" max="4355" width="9.109375" style="1"/>
    <col min="4356" max="4356" width="33.5546875" style="1" customWidth="1"/>
    <col min="4357" max="4361" width="9.5546875" style="1" bestFit="1" customWidth="1"/>
    <col min="4362" max="4362" width="9.109375" style="1"/>
    <col min="4363" max="4365" width="13.44140625" style="1" bestFit="1" customWidth="1"/>
    <col min="4366" max="4367" width="15" style="1" bestFit="1" customWidth="1"/>
    <col min="4368" max="4611" width="9.109375" style="1"/>
    <col min="4612" max="4612" width="33.5546875" style="1" customWidth="1"/>
    <col min="4613" max="4617" width="9.5546875" style="1" bestFit="1" customWidth="1"/>
    <col min="4618" max="4618" width="9.109375" style="1"/>
    <col min="4619" max="4621" width="13.44140625" style="1" bestFit="1" customWidth="1"/>
    <col min="4622" max="4623" width="15" style="1" bestFit="1" customWidth="1"/>
    <col min="4624" max="4867" width="9.109375" style="1"/>
    <col min="4868" max="4868" width="33.5546875" style="1" customWidth="1"/>
    <col min="4869" max="4873" width="9.5546875" style="1" bestFit="1" customWidth="1"/>
    <col min="4874" max="4874" width="9.109375" style="1"/>
    <col min="4875" max="4877" width="13.44140625" style="1" bestFit="1" customWidth="1"/>
    <col min="4878" max="4879" width="15" style="1" bestFit="1" customWidth="1"/>
    <col min="4880" max="5123" width="9.109375" style="1"/>
    <col min="5124" max="5124" width="33.5546875" style="1" customWidth="1"/>
    <col min="5125" max="5129" width="9.5546875" style="1" bestFit="1" customWidth="1"/>
    <col min="5130" max="5130" width="9.109375" style="1"/>
    <col min="5131" max="5133" width="13.44140625" style="1" bestFit="1" customWidth="1"/>
    <col min="5134" max="5135" width="15" style="1" bestFit="1" customWidth="1"/>
    <col min="5136" max="5379" width="9.109375" style="1"/>
    <col min="5380" max="5380" width="33.5546875" style="1" customWidth="1"/>
    <col min="5381" max="5385" width="9.5546875" style="1" bestFit="1" customWidth="1"/>
    <col min="5386" max="5386" width="9.109375" style="1"/>
    <col min="5387" max="5389" width="13.44140625" style="1" bestFit="1" customWidth="1"/>
    <col min="5390" max="5391" width="15" style="1" bestFit="1" customWidth="1"/>
    <col min="5392" max="5635" width="9.109375" style="1"/>
    <col min="5636" max="5636" width="33.5546875" style="1" customWidth="1"/>
    <col min="5637" max="5641" width="9.5546875" style="1" bestFit="1" customWidth="1"/>
    <col min="5642" max="5642" width="9.109375" style="1"/>
    <col min="5643" max="5645" width="13.44140625" style="1" bestFit="1" customWidth="1"/>
    <col min="5646" max="5647" width="15" style="1" bestFit="1" customWidth="1"/>
    <col min="5648" max="5891" width="9.109375" style="1"/>
    <col min="5892" max="5892" width="33.5546875" style="1" customWidth="1"/>
    <col min="5893" max="5897" width="9.5546875" style="1" bestFit="1" customWidth="1"/>
    <col min="5898" max="5898" width="9.109375" style="1"/>
    <col min="5899" max="5901" width="13.44140625" style="1" bestFit="1" customWidth="1"/>
    <col min="5902" max="5903" width="15" style="1" bestFit="1" customWidth="1"/>
    <col min="5904" max="6147" width="9.109375" style="1"/>
    <col min="6148" max="6148" width="33.5546875" style="1" customWidth="1"/>
    <col min="6149" max="6153" width="9.5546875" style="1" bestFit="1" customWidth="1"/>
    <col min="6154" max="6154" width="9.109375" style="1"/>
    <col min="6155" max="6157" width="13.44140625" style="1" bestFit="1" customWidth="1"/>
    <col min="6158" max="6159" width="15" style="1" bestFit="1" customWidth="1"/>
    <col min="6160" max="6403" width="9.109375" style="1"/>
    <col min="6404" max="6404" width="33.5546875" style="1" customWidth="1"/>
    <col min="6405" max="6409" width="9.5546875" style="1" bestFit="1" customWidth="1"/>
    <col min="6410" max="6410" width="9.109375" style="1"/>
    <col min="6411" max="6413" width="13.44140625" style="1" bestFit="1" customWidth="1"/>
    <col min="6414" max="6415" width="15" style="1" bestFit="1" customWidth="1"/>
    <col min="6416" max="6659" width="9.109375" style="1"/>
    <col min="6660" max="6660" width="33.5546875" style="1" customWidth="1"/>
    <col min="6661" max="6665" width="9.5546875" style="1" bestFit="1" customWidth="1"/>
    <col min="6666" max="6666" width="9.109375" style="1"/>
    <col min="6667" max="6669" width="13.44140625" style="1" bestFit="1" customWidth="1"/>
    <col min="6670" max="6671" width="15" style="1" bestFit="1" customWidth="1"/>
    <col min="6672" max="6915" width="9.109375" style="1"/>
    <col min="6916" max="6916" width="33.5546875" style="1" customWidth="1"/>
    <col min="6917" max="6921" width="9.5546875" style="1" bestFit="1" customWidth="1"/>
    <col min="6922" max="6922" width="9.109375" style="1"/>
    <col min="6923" max="6925" width="13.44140625" style="1" bestFit="1" customWidth="1"/>
    <col min="6926" max="6927" width="15" style="1" bestFit="1" customWidth="1"/>
    <col min="6928" max="7171" width="9.109375" style="1"/>
    <col min="7172" max="7172" width="33.5546875" style="1" customWidth="1"/>
    <col min="7173" max="7177" width="9.5546875" style="1" bestFit="1" customWidth="1"/>
    <col min="7178" max="7178" width="9.109375" style="1"/>
    <col min="7179" max="7181" width="13.44140625" style="1" bestFit="1" customWidth="1"/>
    <col min="7182" max="7183" width="15" style="1" bestFit="1" customWidth="1"/>
    <col min="7184" max="7427" width="9.109375" style="1"/>
    <col min="7428" max="7428" width="33.5546875" style="1" customWidth="1"/>
    <col min="7429" max="7433" width="9.5546875" style="1" bestFit="1" customWidth="1"/>
    <col min="7434" max="7434" width="9.109375" style="1"/>
    <col min="7435" max="7437" width="13.44140625" style="1" bestFit="1" customWidth="1"/>
    <col min="7438" max="7439" width="15" style="1" bestFit="1" customWidth="1"/>
    <col min="7440" max="7683" width="9.109375" style="1"/>
    <col min="7684" max="7684" width="33.5546875" style="1" customWidth="1"/>
    <col min="7685" max="7689" width="9.5546875" style="1" bestFit="1" customWidth="1"/>
    <col min="7690" max="7690" width="9.109375" style="1"/>
    <col min="7691" max="7693" width="13.44140625" style="1" bestFit="1" customWidth="1"/>
    <col min="7694" max="7695" width="15" style="1" bestFit="1" customWidth="1"/>
    <col min="7696" max="7939" width="9.109375" style="1"/>
    <col min="7940" max="7940" width="33.5546875" style="1" customWidth="1"/>
    <col min="7941" max="7945" width="9.5546875" style="1" bestFit="1" customWidth="1"/>
    <col min="7946" max="7946" width="9.109375" style="1"/>
    <col min="7947" max="7949" width="13.44140625" style="1" bestFit="1" customWidth="1"/>
    <col min="7950" max="7951" width="15" style="1" bestFit="1" customWidth="1"/>
    <col min="7952" max="8195" width="9.109375" style="1"/>
    <col min="8196" max="8196" width="33.5546875" style="1" customWidth="1"/>
    <col min="8197" max="8201" width="9.5546875" style="1" bestFit="1" customWidth="1"/>
    <col min="8202" max="8202" width="9.109375" style="1"/>
    <col min="8203" max="8205" width="13.44140625" style="1" bestFit="1" customWidth="1"/>
    <col min="8206" max="8207" width="15" style="1" bestFit="1" customWidth="1"/>
    <col min="8208" max="8451" width="9.109375" style="1"/>
    <col min="8452" max="8452" width="33.5546875" style="1" customWidth="1"/>
    <col min="8453" max="8457" width="9.5546875" style="1" bestFit="1" customWidth="1"/>
    <col min="8458" max="8458" width="9.109375" style="1"/>
    <col min="8459" max="8461" width="13.44140625" style="1" bestFit="1" customWidth="1"/>
    <col min="8462" max="8463" width="15" style="1" bestFit="1" customWidth="1"/>
    <col min="8464" max="8707" width="9.109375" style="1"/>
    <col min="8708" max="8708" width="33.5546875" style="1" customWidth="1"/>
    <col min="8709" max="8713" width="9.5546875" style="1" bestFit="1" customWidth="1"/>
    <col min="8714" max="8714" width="9.109375" style="1"/>
    <col min="8715" max="8717" width="13.44140625" style="1" bestFit="1" customWidth="1"/>
    <col min="8718" max="8719" width="15" style="1" bestFit="1" customWidth="1"/>
    <col min="8720" max="8963" width="9.109375" style="1"/>
    <col min="8964" max="8964" width="33.5546875" style="1" customWidth="1"/>
    <col min="8965" max="8969" width="9.5546875" style="1" bestFit="1" customWidth="1"/>
    <col min="8970" max="8970" width="9.109375" style="1"/>
    <col min="8971" max="8973" width="13.44140625" style="1" bestFit="1" customWidth="1"/>
    <col min="8974" max="8975" width="15" style="1" bestFit="1" customWidth="1"/>
    <col min="8976" max="9219" width="9.109375" style="1"/>
    <col min="9220" max="9220" width="33.5546875" style="1" customWidth="1"/>
    <col min="9221" max="9225" width="9.5546875" style="1" bestFit="1" customWidth="1"/>
    <col min="9226" max="9226" width="9.109375" style="1"/>
    <col min="9227" max="9229" width="13.44140625" style="1" bestFit="1" customWidth="1"/>
    <col min="9230" max="9231" width="15" style="1" bestFit="1" customWidth="1"/>
    <col min="9232" max="9475" width="9.109375" style="1"/>
    <col min="9476" max="9476" width="33.5546875" style="1" customWidth="1"/>
    <col min="9477" max="9481" width="9.5546875" style="1" bestFit="1" customWidth="1"/>
    <col min="9482" max="9482" width="9.109375" style="1"/>
    <col min="9483" max="9485" width="13.44140625" style="1" bestFit="1" customWidth="1"/>
    <col min="9486" max="9487" width="15" style="1" bestFit="1" customWidth="1"/>
    <col min="9488" max="9731" width="9.109375" style="1"/>
    <col min="9732" max="9732" width="33.5546875" style="1" customWidth="1"/>
    <col min="9733" max="9737" width="9.5546875" style="1" bestFit="1" customWidth="1"/>
    <col min="9738" max="9738" width="9.109375" style="1"/>
    <col min="9739" max="9741" width="13.44140625" style="1" bestFit="1" customWidth="1"/>
    <col min="9742" max="9743" width="15" style="1" bestFit="1" customWidth="1"/>
    <col min="9744" max="9987" width="9.109375" style="1"/>
    <col min="9988" max="9988" width="33.5546875" style="1" customWidth="1"/>
    <col min="9989" max="9993" width="9.5546875" style="1" bestFit="1" customWidth="1"/>
    <col min="9994" max="9994" width="9.109375" style="1"/>
    <col min="9995" max="9997" width="13.44140625" style="1" bestFit="1" customWidth="1"/>
    <col min="9998" max="9999" width="15" style="1" bestFit="1" customWidth="1"/>
    <col min="10000" max="10243" width="9.109375" style="1"/>
    <col min="10244" max="10244" width="33.5546875" style="1" customWidth="1"/>
    <col min="10245" max="10249" width="9.5546875" style="1" bestFit="1" customWidth="1"/>
    <col min="10250" max="10250" width="9.109375" style="1"/>
    <col min="10251" max="10253" width="13.44140625" style="1" bestFit="1" customWidth="1"/>
    <col min="10254" max="10255" width="15" style="1" bestFit="1" customWidth="1"/>
    <col min="10256" max="10499" width="9.109375" style="1"/>
    <col min="10500" max="10500" width="33.5546875" style="1" customWidth="1"/>
    <col min="10501" max="10505" width="9.5546875" style="1" bestFit="1" customWidth="1"/>
    <col min="10506" max="10506" width="9.109375" style="1"/>
    <col min="10507" max="10509" width="13.44140625" style="1" bestFit="1" customWidth="1"/>
    <col min="10510" max="10511" width="15" style="1" bestFit="1" customWidth="1"/>
    <col min="10512" max="10755" width="9.109375" style="1"/>
    <col min="10756" max="10756" width="33.5546875" style="1" customWidth="1"/>
    <col min="10757" max="10761" width="9.5546875" style="1" bestFit="1" customWidth="1"/>
    <col min="10762" max="10762" width="9.109375" style="1"/>
    <col min="10763" max="10765" width="13.44140625" style="1" bestFit="1" customWidth="1"/>
    <col min="10766" max="10767" width="15" style="1" bestFit="1" customWidth="1"/>
    <col min="10768" max="11011" width="9.109375" style="1"/>
    <col min="11012" max="11012" width="33.5546875" style="1" customWidth="1"/>
    <col min="11013" max="11017" width="9.5546875" style="1" bestFit="1" customWidth="1"/>
    <col min="11018" max="11018" width="9.109375" style="1"/>
    <col min="11019" max="11021" width="13.44140625" style="1" bestFit="1" customWidth="1"/>
    <col min="11022" max="11023" width="15" style="1" bestFit="1" customWidth="1"/>
    <col min="11024" max="11267" width="9.109375" style="1"/>
    <col min="11268" max="11268" width="33.5546875" style="1" customWidth="1"/>
    <col min="11269" max="11273" width="9.5546875" style="1" bestFit="1" customWidth="1"/>
    <col min="11274" max="11274" width="9.109375" style="1"/>
    <col min="11275" max="11277" width="13.44140625" style="1" bestFit="1" customWidth="1"/>
    <col min="11278" max="11279" width="15" style="1" bestFit="1" customWidth="1"/>
    <col min="11280" max="11523" width="9.109375" style="1"/>
    <col min="11524" max="11524" width="33.5546875" style="1" customWidth="1"/>
    <col min="11525" max="11529" width="9.5546875" style="1" bestFit="1" customWidth="1"/>
    <col min="11530" max="11530" width="9.109375" style="1"/>
    <col min="11531" max="11533" width="13.44140625" style="1" bestFit="1" customWidth="1"/>
    <col min="11534" max="11535" width="15" style="1" bestFit="1" customWidth="1"/>
    <col min="11536" max="11779" width="9.109375" style="1"/>
    <col min="11780" max="11780" width="33.5546875" style="1" customWidth="1"/>
    <col min="11781" max="11785" width="9.5546875" style="1" bestFit="1" customWidth="1"/>
    <col min="11786" max="11786" width="9.109375" style="1"/>
    <col min="11787" max="11789" width="13.44140625" style="1" bestFit="1" customWidth="1"/>
    <col min="11790" max="11791" width="15" style="1" bestFit="1" customWidth="1"/>
    <col min="11792" max="12035" width="9.109375" style="1"/>
    <col min="12036" max="12036" width="33.5546875" style="1" customWidth="1"/>
    <col min="12037" max="12041" width="9.5546875" style="1" bestFit="1" customWidth="1"/>
    <col min="12042" max="12042" width="9.109375" style="1"/>
    <col min="12043" max="12045" width="13.44140625" style="1" bestFit="1" customWidth="1"/>
    <col min="12046" max="12047" width="15" style="1" bestFit="1" customWidth="1"/>
    <col min="12048" max="12291" width="9.109375" style="1"/>
    <col min="12292" max="12292" width="33.5546875" style="1" customWidth="1"/>
    <col min="12293" max="12297" width="9.5546875" style="1" bestFit="1" customWidth="1"/>
    <col min="12298" max="12298" width="9.109375" style="1"/>
    <col min="12299" max="12301" width="13.44140625" style="1" bestFit="1" customWidth="1"/>
    <col min="12302" max="12303" width="15" style="1" bestFit="1" customWidth="1"/>
    <col min="12304" max="12547" width="9.109375" style="1"/>
    <col min="12548" max="12548" width="33.5546875" style="1" customWidth="1"/>
    <col min="12549" max="12553" width="9.5546875" style="1" bestFit="1" customWidth="1"/>
    <col min="12554" max="12554" width="9.109375" style="1"/>
    <col min="12555" max="12557" width="13.44140625" style="1" bestFit="1" customWidth="1"/>
    <col min="12558" max="12559" width="15" style="1" bestFit="1" customWidth="1"/>
    <col min="12560" max="12803" width="9.109375" style="1"/>
    <col min="12804" max="12804" width="33.5546875" style="1" customWidth="1"/>
    <col min="12805" max="12809" width="9.5546875" style="1" bestFit="1" customWidth="1"/>
    <col min="12810" max="12810" width="9.109375" style="1"/>
    <col min="12811" max="12813" width="13.44140625" style="1" bestFit="1" customWidth="1"/>
    <col min="12814" max="12815" width="15" style="1" bestFit="1" customWidth="1"/>
    <col min="12816" max="13059" width="9.109375" style="1"/>
    <col min="13060" max="13060" width="33.5546875" style="1" customWidth="1"/>
    <col min="13061" max="13065" width="9.5546875" style="1" bestFit="1" customWidth="1"/>
    <col min="13066" max="13066" width="9.109375" style="1"/>
    <col min="13067" max="13069" width="13.44140625" style="1" bestFit="1" customWidth="1"/>
    <col min="13070" max="13071" width="15" style="1" bestFit="1" customWidth="1"/>
    <col min="13072" max="13315" width="9.109375" style="1"/>
    <col min="13316" max="13316" width="33.5546875" style="1" customWidth="1"/>
    <col min="13317" max="13321" width="9.5546875" style="1" bestFit="1" customWidth="1"/>
    <col min="13322" max="13322" width="9.109375" style="1"/>
    <col min="13323" max="13325" width="13.44140625" style="1" bestFit="1" customWidth="1"/>
    <col min="13326" max="13327" width="15" style="1" bestFit="1" customWidth="1"/>
    <col min="13328" max="13571" width="9.109375" style="1"/>
    <col min="13572" max="13572" width="33.5546875" style="1" customWidth="1"/>
    <col min="13573" max="13577" width="9.5546875" style="1" bestFit="1" customWidth="1"/>
    <col min="13578" max="13578" width="9.109375" style="1"/>
    <col min="13579" max="13581" width="13.44140625" style="1" bestFit="1" customWidth="1"/>
    <col min="13582" max="13583" width="15" style="1" bestFit="1" customWidth="1"/>
    <col min="13584" max="13827" width="9.109375" style="1"/>
    <col min="13828" max="13828" width="33.5546875" style="1" customWidth="1"/>
    <col min="13829" max="13833" width="9.5546875" style="1" bestFit="1" customWidth="1"/>
    <col min="13834" max="13834" width="9.109375" style="1"/>
    <col min="13835" max="13837" width="13.44140625" style="1" bestFit="1" customWidth="1"/>
    <col min="13838" max="13839" width="15" style="1" bestFit="1" customWidth="1"/>
    <col min="13840" max="14083" width="9.109375" style="1"/>
    <col min="14084" max="14084" width="33.5546875" style="1" customWidth="1"/>
    <col min="14085" max="14089" width="9.5546875" style="1" bestFit="1" customWidth="1"/>
    <col min="14090" max="14090" width="9.109375" style="1"/>
    <col min="14091" max="14093" width="13.44140625" style="1" bestFit="1" customWidth="1"/>
    <col min="14094" max="14095" width="15" style="1" bestFit="1" customWidth="1"/>
    <col min="14096" max="14339" width="9.109375" style="1"/>
    <col min="14340" max="14340" width="33.5546875" style="1" customWidth="1"/>
    <col min="14341" max="14345" width="9.5546875" style="1" bestFit="1" customWidth="1"/>
    <col min="14346" max="14346" width="9.109375" style="1"/>
    <col min="14347" max="14349" width="13.44140625" style="1" bestFit="1" customWidth="1"/>
    <col min="14350" max="14351" width="15" style="1" bestFit="1" customWidth="1"/>
    <col min="14352" max="14595" width="9.109375" style="1"/>
    <col min="14596" max="14596" width="33.5546875" style="1" customWidth="1"/>
    <col min="14597" max="14601" width="9.5546875" style="1" bestFit="1" customWidth="1"/>
    <col min="14602" max="14602" width="9.109375" style="1"/>
    <col min="14603" max="14605" width="13.44140625" style="1" bestFit="1" customWidth="1"/>
    <col min="14606" max="14607" width="15" style="1" bestFit="1" customWidth="1"/>
    <col min="14608" max="14851" width="9.109375" style="1"/>
    <col min="14852" max="14852" width="33.5546875" style="1" customWidth="1"/>
    <col min="14853" max="14857" width="9.5546875" style="1" bestFit="1" customWidth="1"/>
    <col min="14858" max="14858" width="9.109375" style="1"/>
    <col min="14859" max="14861" width="13.44140625" style="1" bestFit="1" customWidth="1"/>
    <col min="14862" max="14863" width="15" style="1" bestFit="1" customWidth="1"/>
    <col min="14864" max="15107" width="9.109375" style="1"/>
    <col min="15108" max="15108" width="33.5546875" style="1" customWidth="1"/>
    <col min="15109" max="15113" width="9.5546875" style="1" bestFit="1" customWidth="1"/>
    <col min="15114" max="15114" width="9.109375" style="1"/>
    <col min="15115" max="15117" width="13.44140625" style="1" bestFit="1" customWidth="1"/>
    <col min="15118" max="15119" width="15" style="1" bestFit="1" customWidth="1"/>
    <col min="15120" max="15363" width="9.109375" style="1"/>
    <col min="15364" max="15364" width="33.5546875" style="1" customWidth="1"/>
    <col min="15365" max="15369" width="9.5546875" style="1" bestFit="1" customWidth="1"/>
    <col min="15370" max="15370" width="9.109375" style="1"/>
    <col min="15371" max="15373" width="13.44140625" style="1" bestFit="1" customWidth="1"/>
    <col min="15374" max="15375" width="15" style="1" bestFit="1" customWidth="1"/>
    <col min="15376" max="15619" width="9.109375" style="1"/>
    <col min="15620" max="15620" width="33.5546875" style="1" customWidth="1"/>
    <col min="15621" max="15625" width="9.5546875" style="1" bestFit="1" customWidth="1"/>
    <col min="15626" max="15626" width="9.109375" style="1"/>
    <col min="15627" max="15629" width="13.44140625" style="1" bestFit="1" customWidth="1"/>
    <col min="15630" max="15631" width="15" style="1" bestFit="1" customWidth="1"/>
    <col min="15632" max="15875" width="9.109375" style="1"/>
    <col min="15876" max="15876" width="33.5546875" style="1" customWidth="1"/>
    <col min="15877" max="15881" width="9.5546875" style="1" bestFit="1" customWidth="1"/>
    <col min="15882" max="15882" width="9.109375" style="1"/>
    <col min="15883" max="15885" width="13.44140625" style="1" bestFit="1" customWidth="1"/>
    <col min="15886" max="15887" width="15" style="1" bestFit="1" customWidth="1"/>
    <col min="15888" max="16131" width="9.109375" style="1"/>
    <col min="16132" max="16132" width="33.5546875" style="1" customWidth="1"/>
    <col min="16133" max="16137" width="9.5546875" style="1" bestFit="1" customWidth="1"/>
    <col min="16138" max="16138" width="9.109375" style="1"/>
    <col min="16139" max="16141" width="13.44140625" style="1" bestFit="1" customWidth="1"/>
    <col min="16142" max="16143" width="15" style="1" bestFit="1" customWidth="1"/>
    <col min="16144" max="16384" width="9.109375" style="1"/>
  </cols>
  <sheetData>
    <row r="1" spans="1:240" ht="13.8" x14ac:dyDescent="0.25">
      <c r="A1" s="70" t="s">
        <v>94</v>
      </c>
      <c r="B1" s="71"/>
      <c r="C1" s="71"/>
      <c r="D1" s="71"/>
      <c r="E1" s="71"/>
      <c r="F1" s="71"/>
      <c r="G1" s="71"/>
    </row>
    <row r="2" spans="1:240" ht="9" customHeight="1" x14ac:dyDescent="0.25"/>
    <row r="5" spans="1:240" x14ac:dyDescent="0.25">
      <c r="B5" s="45">
        <v>1987</v>
      </c>
      <c r="C5" s="45">
        <v>1992</v>
      </c>
      <c r="D5" s="45">
        <v>1997</v>
      </c>
      <c r="E5" s="62">
        <v>2002</v>
      </c>
      <c r="F5" s="62">
        <v>2007</v>
      </c>
      <c r="G5" s="45">
        <v>2012</v>
      </c>
      <c r="I5" s="45">
        <v>1987</v>
      </c>
      <c r="J5" s="45">
        <v>1992</v>
      </c>
      <c r="K5" s="45">
        <v>1997</v>
      </c>
      <c r="L5" s="62">
        <v>2002</v>
      </c>
      <c r="M5" s="62">
        <v>2007</v>
      </c>
      <c r="N5" s="62">
        <v>2012</v>
      </c>
      <c r="P5" s="45">
        <v>1987</v>
      </c>
      <c r="Q5" s="45">
        <v>1992</v>
      </c>
      <c r="R5" s="45">
        <v>1997</v>
      </c>
      <c r="S5" s="62">
        <v>2002</v>
      </c>
      <c r="T5" s="62">
        <v>2007</v>
      </c>
      <c r="U5" s="62">
        <v>2012</v>
      </c>
      <c r="W5" s="45">
        <v>1987</v>
      </c>
      <c r="X5" s="45">
        <v>1992</v>
      </c>
      <c r="Y5" s="45">
        <v>1997</v>
      </c>
      <c r="Z5" s="62">
        <v>2002</v>
      </c>
      <c r="AA5" s="62">
        <v>2007</v>
      </c>
    </row>
    <row r="6" spans="1:240" x14ac:dyDescent="0.25">
      <c r="B6" s="63" t="s">
        <v>35</v>
      </c>
      <c r="C6" s="63" t="s">
        <v>35</v>
      </c>
      <c r="D6" s="63" t="s">
        <v>35</v>
      </c>
      <c r="E6" s="63" t="s">
        <v>35</v>
      </c>
      <c r="F6" s="63" t="s">
        <v>35</v>
      </c>
      <c r="G6" s="63" t="s">
        <v>35</v>
      </c>
      <c r="I6" s="63" t="s">
        <v>35</v>
      </c>
      <c r="J6" s="63" t="s">
        <v>35</v>
      </c>
      <c r="K6" s="63" t="s">
        <v>35</v>
      </c>
      <c r="L6" s="63" t="s">
        <v>35</v>
      </c>
      <c r="M6" s="63" t="s">
        <v>35</v>
      </c>
      <c r="N6" s="63" t="s">
        <v>35</v>
      </c>
      <c r="P6" s="63" t="s">
        <v>35</v>
      </c>
      <c r="Q6" s="63" t="s">
        <v>35</v>
      </c>
      <c r="R6" s="63" t="s">
        <v>35</v>
      </c>
      <c r="S6" s="63" t="s">
        <v>35</v>
      </c>
      <c r="T6" s="63" t="s">
        <v>35</v>
      </c>
      <c r="U6" s="63" t="s">
        <v>35</v>
      </c>
      <c r="W6" s="63" t="s">
        <v>35</v>
      </c>
      <c r="X6" s="63" t="s">
        <v>35</v>
      </c>
      <c r="Y6" s="63" t="s">
        <v>35</v>
      </c>
      <c r="Z6" s="63" t="s">
        <v>35</v>
      </c>
      <c r="AA6" s="63" t="s">
        <v>35</v>
      </c>
    </row>
    <row r="7" spans="1:240" x14ac:dyDescent="0.25">
      <c r="A7" s="2" t="s">
        <v>20</v>
      </c>
      <c r="B7" s="42">
        <v>2396629</v>
      </c>
      <c r="C7" s="42">
        <v>2223476</v>
      </c>
      <c r="D7" s="42">
        <v>2193063</v>
      </c>
      <c r="E7" s="72">
        <v>2077630</v>
      </c>
      <c r="F7" s="72">
        <f>F9+F18+F24+F30+F36+F44</f>
        <v>2051756</v>
      </c>
      <c r="G7" s="77">
        <v>2030745</v>
      </c>
      <c r="I7" s="72">
        <f>I9+I18+I24+I30+I36+I44</f>
        <v>5432772265</v>
      </c>
      <c r="J7" s="72">
        <f>J9+J18+J24+J30+J36+J44</f>
        <v>6521132446</v>
      </c>
      <c r="K7" s="72">
        <f>K9+K18+K24+K30+K36+K44</f>
        <v>7077482769</v>
      </c>
      <c r="L7" s="72">
        <f>L9+L18+L24+L30+L36+L44</f>
        <v>8487892926</v>
      </c>
      <c r="M7" s="72">
        <f>M9+M18+M24+M30+M36+M44</f>
        <v>14432469794</v>
      </c>
      <c r="N7" s="72">
        <f>N9+N18+N24+N30+N36+N44</f>
        <v>14071229122</v>
      </c>
      <c r="P7" s="72">
        <f>I7/B7</f>
        <v>2266.8390748004804</v>
      </c>
      <c r="Q7" s="72">
        <f>J7/C7</f>
        <v>2932.8548839744617</v>
      </c>
      <c r="R7" s="72">
        <f>K7/D7</f>
        <v>3227.213613562401</v>
      </c>
      <c r="S7" s="72">
        <f>L7/E7</f>
        <v>4085.372720840573</v>
      </c>
      <c r="T7" s="72">
        <f>M7/F7</f>
        <v>7034.2037717935273</v>
      </c>
      <c r="U7" s="72">
        <f>N7/G7</f>
        <v>6929.0970171045601</v>
      </c>
      <c r="W7" s="73">
        <f>Sheet1!B7-Sheet2!P7</f>
        <v>-5.8390748004803754</v>
      </c>
      <c r="X7" s="73">
        <f>Sheet1!C7-Sheet2!Q7</f>
        <v>-21.8548839744617</v>
      </c>
      <c r="Y7" s="73">
        <f>Sheet1!D7-Sheet2!R7</f>
        <v>19.786386437599049</v>
      </c>
      <c r="Z7" s="73">
        <f>Sheet1!E7-Sheet2!S7</f>
        <v>-1.372720840573038</v>
      </c>
      <c r="AA7" s="73">
        <f>Sheet1!F7-Sheet2!T7</f>
        <v>-0.20377179352726671</v>
      </c>
    </row>
    <row r="8" spans="1:240" x14ac:dyDescent="0.25">
      <c r="B8" s="32"/>
      <c r="C8" s="32"/>
      <c r="D8" s="32"/>
      <c r="E8" s="32"/>
      <c r="F8" s="32"/>
      <c r="G8" s="32"/>
      <c r="P8" s="72"/>
      <c r="Q8" s="72"/>
      <c r="R8" s="72"/>
      <c r="S8" s="72"/>
      <c r="T8" s="72"/>
      <c r="U8" s="72"/>
      <c r="W8" s="73"/>
      <c r="X8" s="73"/>
      <c r="Y8" s="73"/>
      <c r="Z8" s="73"/>
      <c r="AA8" s="73"/>
    </row>
    <row r="9" spans="1:240" x14ac:dyDescent="0.25">
      <c r="A9" s="2" t="s">
        <v>7</v>
      </c>
      <c r="B9" s="42">
        <f>SUM(B11:B16)</f>
        <v>455953</v>
      </c>
      <c r="C9" s="42">
        <f>C11+C12+C13+C14+C15</f>
        <v>425992</v>
      </c>
      <c r="D9" s="42">
        <f>D11+D12+D13+D14+D15</f>
        <v>420095</v>
      </c>
      <c r="E9" s="42">
        <f>E11+E12+E13+E14+E15</f>
        <v>372688</v>
      </c>
      <c r="F9" s="42">
        <f>F11+F12+F13+F14+F15</f>
        <v>353997</v>
      </c>
      <c r="G9" s="42">
        <v>334107</v>
      </c>
      <c r="I9" s="42">
        <f>I11+I12+I13+I14+I15</f>
        <v>1389319671</v>
      </c>
      <c r="J9" s="42">
        <f>J11+J12+J13+J14+J15</f>
        <v>1805494636</v>
      </c>
      <c r="K9" s="42">
        <f>K11+K12+K13+K14+K15</f>
        <v>1865914303</v>
      </c>
      <c r="L9" s="42">
        <f>L11+L12+L13+L14+L15</f>
        <v>2205497755</v>
      </c>
      <c r="M9" s="42">
        <f>M11+M12+M13+M14+M15</f>
        <v>3344356906</v>
      </c>
      <c r="N9" s="42">
        <f>N11+N12+N13+N14+N15</f>
        <v>3022215432</v>
      </c>
      <c r="O9" s="2"/>
      <c r="P9" s="72">
        <f>I9/B9</f>
        <v>3047.0677262788049</v>
      </c>
      <c r="Q9" s="72">
        <f>J9/C9</f>
        <v>4238.3299122988228</v>
      </c>
      <c r="R9" s="72">
        <f>K9/D9</f>
        <v>4441.6484438043772</v>
      </c>
      <c r="S9" s="72">
        <f>L9/E9</f>
        <v>5917.8126341604775</v>
      </c>
      <c r="T9" s="72">
        <f>M9/F9</f>
        <v>9447.4159555024471</v>
      </c>
      <c r="U9" s="72">
        <f>N9/G9</f>
        <v>9045.65133924162</v>
      </c>
      <c r="V9" s="2"/>
      <c r="W9" s="73">
        <f>Sheet1!B9-Sheet2!P9</f>
        <v>-25.532611913947221</v>
      </c>
      <c r="X9" s="73">
        <f>Sheet1!C9-Sheet2!Q9</f>
        <v>-214.83416589982926</v>
      </c>
      <c r="Y9" s="73">
        <f>Sheet1!D9-Sheet2!R9</f>
        <v>0</v>
      </c>
      <c r="Z9" s="73">
        <f>Sheet1!E9-Sheet2!S9</f>
        <v>0</v>
      </c>
      <c r="AA9" s="73">
        <f>Sheet1!F9-Sheet2!T9</f>
        <v>0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</row>
    <row r="10" spans="1:240" x14ac:dyDescent="0.25">
      <c r="B10" s="32"/>
      <c r="C10" s="32"/>
      <c r="D10" s="32"/>
      <c r="E10" s="32"/>
      <c r="F10" s="32"/>
      <c r="G10" s="32"/>
      <c r="I10" s="74"/>
      <c r="J10" s="74"/>
      <c r="K10" s="74"/>
      <c r="L10" s="74"/>
      <c r="M10" s="74"/>
      <c r="N10" s="74"/>
      <c r="P10" s="72"/>
      <c r="Q10" s="72"/>
      <c r="R10" s="72"/>
      <c r="S10" s="72"/>
      <c r="T10" s="72"/>
      <c r="U10" s="72"/>
      <c r="W10" s="73"/>
      <c r="X10" s="73"/>
      <c r="Y10" s="73"/>
      <c r="Z10" s="73"/>
      <c r="AA10" s="73"/>
    </row>
    <row r="11" spans="1:240" x14ac:dyDescent="0.25">
      <c r="A11" s="1" t="s">
        <v>4</v>
      </c>
      <c r="B11" s="3">
        <v>42413</v>
      </c>
      <c r="C11" s="3">
        <v>43320</v>
      </c>
      <c r="D11" s="3">
        <v>36438</v>
      </c>
      <c r="E11" s="10">
        <v>35218</v>
      </c>
      <c r="F11" s="10">
        <v>29244</v>
      </c>
      <c r="G11" s="24">
        <v>28111</v>
      </c>
      <c r="I11" s="74">
        <f>B11*Sheet1!B11</f>
        <v>167997893</v>
      </c>
      <c r="J11" s="74">
        <f>C11*Sheet1!C11</f>
        <v>222058320</v>
      </c>
      <c r="K11" s="74">
        <f>D11*Sheet1!D11</f>
        <v>194214540</v>
      </c>
      <c r="L11" s="74">
        <f>E11*Sheet1!E11</f>
        <v>263254550</v>
      </c>
      <c r="M11" s="74">
        <f>F11*Sheet1!F11</f>
        <v>386137776</v>
      </c>
      <c r="N11" s="74">
        <f>G11*Sheet1!G11</f>
        <v>325497269</v>
      </c>
      <c r="P11" s="75">
        <f>I11/B11</f>
        <v>3961</v>
      </c>
      <c r="Q11" s="75">
        <f>J11/C11</f>
        <v>5126</v>
      </c>
      <c r="R11" s="75">
        <f>K11/D11</f>
        <v>5330</v>
      </c>
      <c r="S11" s="75">
        <f>L11/E11</f>
        <v>7475</v>
      </c>
      <c r="T11" s="75">
        <f>M11/F11</f>
        <v>13204</v>
      </c>
      <c r="U11" s="75">
        <f>N11/G11</f>
        <v>11579</v>
      </c>
      <c r="W11" s="73">
        <f>Sheet1!B11-Sheet2!P11</f>
        <v>0</v>
      </c>
      <c r="X11" s="73">
        <f>Sheet1!C11-Sheet2!Q11</f>
        <v>0</v>
      </c>
      <c r="Y11" s="73">
        <f>Sheet1!D11-Sheet2!R11</f>
        <v>0</v>
      </c>
      <c r="Z11" s="73">
        <f>Sheet1!E11-Sheet2!S11</f>
        <v>0</v>
      </c>
      <c r="AA11" s="73">
        <f>Sheet1!F11-Sheet2!T11</f>
        <v>0</v>
      </c>
    </row>
    <row r="12" spans="1:240" x14ac:dyDescent="0.25">
      <c r="A12" s="5" t="s">
        <v>6</v>
      </c>
      <c r="B12" s="3">
        <v>92806</v>
      </c>
      <c r="C12" s="3">
        <v>83232</v>
      </c>
      <c r="D12" s="3">
        <v>79479</v>
      </c>
      <c r="E12" s="10">
        <v>71227</v>
      </c>
      <c r="F12" s="10">
        <v>78282</v>
      </c>
      <c r="G12" s="24">
        <v>70419</v>
      </c>
      <c r="I12" s="74">
        <f>B12*Sheet1!B12</f>
        <v>305331740</v>
      </c>
      <c r="J12" s="74">
        <f>C12*Sheet1!C12</f>
        <v>443376864</v>
      </c>
      <c r="K12" s="74">
        <f>D12*Sheet1!D12</f>
        <v>392149386</v>
      </c>
      <c r="L12" s="74">
        <f>E12*Sheet1!E12</f>
        <v>486053048</v>
      </c>
      <c r="M12" s="74">
        <f>F12*Sheet1!F12</f>
        <v>720898938</v>
      </c>
      <c r="N12" s="74">
        <f>G12*Sheet1!G12</f>
        <v>664755360</v>
      </c>
      <c r="P12" s="75">
        <f>I12/B12</f>
        <v>3290</v>
      </c>
      <c r="Q12" s="75">
        <f>J12/C12</f>
        <v>5327</v>
      </c>
      <c r="R12" s="75">
        <f>K12/D12</f>
        <v>4934</v>
      </c>
      <c r="S12" s="75">
        <f>L12/E12</f>
        <v>6824</v>
      </c>
      <c r="T12" s="75">
        <f>M12/F12</f>
        <v>9209</v>
      </c>
      <c r="U12" s="75">
        <f>N12/G12</f>
        <v>9440</v>
      </c>
      <c r="W12" s="73">
        <f>Sheet1!B12-Sheet2!P12</f>
        <v>0</v>
      </c>
      <c r="X12" s="73">
        <f>Sheet1!C12-Sheet2!Q12</f>
        <v>0</v>
      </c>
      <c r="Y12" s="73">
        <f>Sheet1!D12-Sheet2!R12</f>
        <v>0</v>
      </c>
      <c r="Z12" s="73">
        <f>Sheet1!E12-Sheet2!S12</f>
        <v>0</v>
      </c>
      <c r="AA12" s="73">
        <f>Sheet1!F12-Sheet2!T12</f>
        <v>0</v>
      </c>
    </row>
    <row r="13" spans="1:240" x14ac:dyDescent="0.25">
      <c r="A13" s="5" t="s">
        <v>10</v>
      </c>
      <c r="B13" s="3">
        <v>166745</v>
      </c>
      <c r="C13" s="3">
        <v>157505</v>
      </c>
      <c r="D13" s="3">
        <v>167871</v>
      </c>
      <c r="E13" s="10">
        <v>147252</v>
      </c>
      <c r="F13" s="10">
        <v>141934</v>
      </c>
      <c r="G13" s="10">
        <v>132630</v>
      </c>
      <c r="I13" s="74">
        <f>B13*Sheet1!B13</f>
        <v>408358505</v>
      </c>
      <c r="J13" s="74">
        <f>C13*Sheet1!C13</f>
        <v>548117400</v>
      </c>
      <c r="K13" s="74">
        <f>D13*Sheet1!D13</f>
        <v>653689674</v>
      </c>
      <c r="L13" s="74">
        <f>E13*Sheet1!E13</f>
        <v>828881508</v>
      </c>
      <c r="M13" s="74">
        <f>F13*Sheet1!F13</f>
        <v>1118581854</v>
      </c>
      <c r="N13" s="74">
        <f>G13*Sheet1!G13</f>
        <v>1080138720</v>
      </c>
      <c r="P13" s="75">
        <f>I13/B13</f>
        <v>2449</v>
      </c>
      <c r="Q13" s="75">
        <f>J13/C13</f>
        <v>3480</v>
      </c>
      <c r="R13" s="75">
        <f>K13/D13</f>
        <v>3894</v>
      </c>
      <c r="S13" s="75">
        <f>L13/E13</f>
        <v>5629</v>
      </c>
      <c r="T13" s="75">
        <f>M13/F13</f>
        <v>7881</v>
      </c>
      <c r="U13" s="75">
        <f>N13/G13</f>
        <v>8144</v>
      </c>
      <c r="W13" s="73">
        <f>Sheet1!B13-Sheet2!P13</f>
        <v>0</v>
      </c>
      <c r="X13" s="73">
        <f>Sheet1!C13-Sheet2!Q13</f>
        <v>0</v>
      </c>
      <c r="Y13" s="73">
        <f>Sheet1!D13-Sheet2!R13</f>
        <v>0</v>
      </c>
      <c r="Z13" s="73">
        <f>Sheet1!E13-Sheet2!S13</f>
        <v>0</v>
      </c>
      <c r="AA13" s="73">
        <f>Sheet1!F13-Sheet2!T13</f>
        <v>0</v>
      </c>
    </row>
    <row r="14" spans="1:240" x14ac:dyDescent="0.25">
      <c r="A14" s="5" t="s">
        <v>16</v>
      </c>
      <c r="B14" s="3">
        <v>99948</v>
      </c>
      <c r="C14" s="3">
        <v>97312</v>
      </c>
      <c r="D14" s="10">
        <v>94806</v>
      </c>
      <c r="E14" s="10">
        <v>81409</v>
      </c>
      <c r="F14" s="10">
        <v>75166</v>
      </c>
      <c r="G14" s="24">
        <v>65472</v>
      </c>
      <c r="I14" s="74">
        <f>B14*Sheet1!B14</f>
        <v>290548836</v>
      </c>
      <c r="J14" s="74">
        <f>C14*Sheet1!C14</f>
        <v>372218400</v>
      </c>
      <c r="K14" s="74">
        <f>D14*Sheet1!D14</f>
        <v>385860420</v>
      </c>
      <c r="L14" s="74">
        <f>E14*Sheet1!E14</f>
        <v>399148327</v>
      </c>
      <c r="M14" s="74">
        <f>F14*Sheet1!F14</f>
        <v>730688686</v>
      </c>
      <c r="N14" s="74">
        <f>G14*Sheet1!G14</f>
        <v>541060608</v>
      </c>
      <c r="P14" s="75">
        <f>I14/B14</f>
        <v>2907</v>
      </c>
      <c r="Q14" s="75">
        <f>J14/C14</f>
        <v>3825</v>
      </c>
      <c r="R14" s="75">
        <f>K14/D14</f>
        <v>4070</v>
      </c>
      <c r="S14" s="75">
        <f>L14/E14</f>
        <v>4903</v>
      </c>
      <c r="T14" s="75">
        <f>M14/F14</f>
        <v>9721</v>
      </c>
      <c r="U14" s="75">
        <f>N14/G14</f>
        <v>8264</v>
      </c>
      <c r="W14" s="73">
        <f>Sheet1!B14-Sheet2!P14</f>
        <v>0</v>
      </c>
      <c r="X14" s="73">
        <f>Sheet1!C14-Sheet2!Q14</f>
        <v>0</v>
      </c>
      <c r="Y14" s="73">
        <f>Sheet1!D14-Sheet2!R14</f>
        <v>0</v>
      </c>
      <c r="Z14" s="73">
        <f>Sheet1!E14-Sheet2!S14</f>
        <v>0</v>
      </c>
      <c r="AA14" s="73">
        <f>Sheet1!F14-Sheet2!T14</f>
        <v>0</v>
      </c>
    </row>
    <row r="15" spans="1:240" x14ac:dyDescent="0.25">
      <c r="A15" s="5" t="s">
        <v>17</v>
      </c>
      <c r="B15" s="3">
        <v>54041</v>
      </c>
      <c r="C15" s="3">
        <v>44623</v>
      </c>
      <c r="D15" s="10">
        <v>41501</v>
      </c>
      <c r="E15" s="10">
        <v>37582</v>
      </c>
      <c r="F15" s="10">
        <v>29371</v>
      </c>
      <c r="G15" s="24">
        <v>37475</v>
      </c>
      <c r="I15" s="74">
        <f>B15*Sheet1!B15</f>
        <v>217082697</v>
      </c>
      <c r="J15" s="74">
        <f>C15*Sheet1!C15</f>
        <v>219723652</v>
      </c>
      <c r="K15" s="74">
        <f>D15*Sheet1!D15</f>
        <v>240000283</v>
      </c>
      <c r="L15" s="74">
        <f>E15*Sheet1!E15</f>
        <v>228160322</v>
      </c>
      <c r="M15" s="74">
        <f>F15*Sheet1!F15</f>
        <v>388049652</v>
      </c>
      <c r="N15" s="74">
        <f>G15*Sheet1!G15</f>
        <v>410763475</v>
      </c>
      <c r="P15" s="75">
        <f>I15/B15</f>
        <v>4017</v>
      </c>
      <c r="Q15" s="75">
        <f>J15/C15</f>
        <v>4924</v>
      </c>
      <c r="R15" s="75">
        <f>K15/D15</f>
        <v>5783</v>
      </c>
      <c r="S15" s="75">
        <f>L15/E15</f>
        <v>6071</v>
      </c>
      <c r="T15" s="75">
        <f>M15/F15</f>
        <v>13212</v>
      </c>
      <c r="U15" s="75">
        <f>N15/G15</f>
        <v>10961</v>
      </c>
      <c r="W15" s="73">
        <f>Sheet1!B15-Sheet2!P15</f>
        <v>0</v>
      </c>
      <c r="X15" s="73">
        <f>Sheet1!C15-Sheet2!Q15</f>
        <v>0</v>
      </c>
      <c r="Y15" s="73">
        <f>Sheet1!D15-Sheet2!R15</f>
        <v>0</v>
      </c>
      <c r="Z15" s="73">
        <f>Sheet1!E15-Sheet2!S15</f>
        <v>0</v>
      </c>
      <c r="AA15" s="73">
        <f>Sheet1!F15-Sheet2!T15</f>
        <v>0</v>
      </c>
    </row>
    <row r="16" spans="1:240" x14ac:dyDescent="0.25">
      <c r="A16" s="5" t="s">
        <v>5</v>
      </c>
      <c r="B16" s="33" t="s">
        <v>0</v>
      </c>
      <c r="C16" s="33" t="s">
        <v>0</v>
      </c>
      <c r="D16" s="33" t="s">
        <v>0</v>
      </c>
      <c r="E16" s="33" t="s">
        <v>0</v>
      </c>
      <c r="F16" s="33" t="s">
        <v>0</v>
      </c>
      <c r="G16" s="78" t="s">
        <v>0</v>
      </c>
      <c r="P16" s="72"/>
      <c r="Q16" s="72"/>
      <c r="R16" s="72"/>
      <c r="S16" s="72"/>
      <c r="T16" s="72"/>
      <c r="U16" s="72"/>
      <c r="W16" s="73"/>
      <c r="X16" s="73"/>
      <c r="Y16" s="73"/>
      <c r="Z16" s="73"/>
      <c r="AA16" s="73"/>
    </row>
    <row r="17" spans="1:240" x14ac:dyDescent="0.25">
      <c r="B17" s="32"/>
      <c r="C17" s="32"/>
      <c r="D17" s="32"/>
      <c r="E17" s="32"/>
      <c r="F17" s="32"/>
      <c r="G17" s="32"/>
      <c r="P17" s="72"/>
      <c r="Q17" s="72"/>
      <c r="R17" s="72"/>
      <c r="S17" s="72"/>
      <c r="T17" s="72"/>
      <c r="U17" s="72"/>
      <c r="W17" s="73"/>
      <c r="X17" s="73"/>
      <c r="Y17" s="73"/>
      <c r="Z17" s="73"/>
      <c r="AA17" s="73"/>
    </row>
    <row r="18" spans="1:240" x14ac:dyDescent="0.25">
      <c r="A18" s="68" t="s">
        <v>30</v>
      </c>
      <c r="B18" s="42">
        <f t="shared" ref="B18:M18" si="0">SUM(B20:B23)</f>
        <v>402035</v>
      </c>
      <c r="C18" s="42">
        <f t="shared" si="0"/>
        <v>359697</v>
      </c>
      <c r="D18" s="42">
        <f t="shared" si="0"/>
        <v>346569</v>
      </c>
      <c r="E18" s="42">
        <f t="shared" si="0"/>
        <v>316366</v>
      </c>
      <c r="F18" s="42">
        <f t="shared" si="0"/>
        <v>306705</v>
      </c>
      <c r="G18" s="42">
        <v>277612</v>
      </c>
      <c r="I18" s="42">
        <f t="shared" si="0"/>
        <v>1150037395</v>
      </c>
      <c r="J18" s="42">
        <f t="shared" si="0"/>
        <v>1379525115</v>
      </c>
      <c r="K18" s="42">
        <f t="shared" si="0"/>
        <v>1437492672</v>
      </c>
      <c r="L18" s="42">
        <f t="shared" si="0"/>
        <v>1788576480</v>
      </c>
      <c r="M18" s="42">
        <f t="shared" si="0"/>
        <v>2685366028</v>
      </c>
      <c r="N18" s="42">
        <f t="shared" ref="N18" si="1">SUM(N20:N23)</f>
        <v>2281607566</v>
      </c>
      <c r="O18" s="2"/>
      <c r="P18" s="72">
        <f>I18/B18</f>
        <v>2860.5404877684778</v>
      </c>
      <c r="Q18" s="72">
        <f>J18/C18</f>
        <v>3835.2422038549112</v>
      </c>
      <c r="R18" s="72">
        <f>K18/D18</f>
        <v>4147.7820347463276</v>
      </c>
      <c r="S18" s="72">
        <f>L18/E18</f>
        <v>5653.5041060038056</v>
      </c>
      <c r="T18" s="72">
        <f>M18/F18</f>
        <v>8755.5339104351078</v>
      </c>
      <c r="U18" s="72">
        <f>N18/G18</f>
        <v>8218.6921530769559</v>
      </c>
      <c r="V18" s="2"/>
      <c r="W18" s="73">
        <f>Sheet1!B18-Sheet2!P18</f>
        <v>-1.0954145783325657</v>
      </c>
      <c r="X18" s="73">
        <f>Sheet1!C18-Sheet2!Q18</f>
        <v>144.98837910797147</v>
      </c>
      <c r="Y18" s="73">
        <f>Sheet1!D18-Sheet2!R18</f>
        <v>0</v>
      </c>
      <c r="Z18" s="73">
        <f>Sheet1!E18-Sheet2!S18</f>
        <v>0</v>
      </c>
      <c r="AA18" s="73">
        <f>Sheet1!F18-Sheet2!T18</f>
        <v>0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</row>
    <row r="19" spans="1:240" x14ac:dyDescent="0.25">
      <c r="B19" s="32"/>
      <c r="C19" s="32"/>
      <c r="D19" s="32"/>
      <c r="E19" s="32"/>
      <c r="F19" s="32"/>
      <c r="P19" s="72"/>
      <c r="Q19" s="72"/>
      <c r="R19" s="72"/>
      <c r="S19" s="72"/>
      <c r="T19" s="72"/>
      <c r="U19" s="72"/>
      <c r="W19" s="73"/>
      <c r="X19" s="73"/>
      <c r="Y19" s="73"/>
      <c r="Z19" s="73"/>
      <c r="AA19" s="73"/>
    </row>
    <row r="20" spans="1:240" x14ac:dyDescent="0.25">
      <c r="A20" s="5" t="s">
        <v>14</v>
      </c>
      <c r="B20" s="3">
        <v>236350</v>
      </c>
      <c r="C20" s="3">
        <v>222768</v>
      </c>
      <c r="D20" s="3">
        <v>218044</v>
      </c>
      <c r="E20" s="10">
        <v>195827</v>
      </c>
      <c r="F20" s="10">
        <v>202087</v>
      </c>
      <c r="G20" s="10">
        <v>181512</v>
      </c>
      <c r="I20" s="74">
        <f>B20*Sheet1!B20</f>
        <v>598910900</v>
      </c>
      <c r="J20" s="74">
        <f>C20*Sheet1!C20</f>
        <v>784811664</v>
      </c>
      <c r="K20" s="74">
        <f>D20*Sheet1!D20</f>
        <v>844702456</v>
      </c>
      <c r="L20" s="74">
        <f>E20*Sheet1!E20</f>
        <v>1042778775</v>
      </c>
      <c r="M20" s="74">
        <f>F20*Sheet1!F20</f>
        <v>1686213928</v>
      </c>
      <c r="N20" s="74">
        <f>G20*Sheet1!G20</f>
        <v>1378583640</v>
      </c>
      <c r="P20" s="75">
        <f>I20/B20</f>
        <v>2534</v>
      </c>
      <c r="Q20" s="75">
        <f>J20/C20</f>
        <v>3523</v>
      </c>
      <c r="R20" s="75">
        <f>K20/D20</f>
        <v>3874</v>
      </c>
      <c r="S20" s="75">
        <f>L20/E20</f>
        <v>5325</v>
      </c>
      <c r="T20" s="75">
        <f>M20/F20</f>
        <v>8344</v>
      </c>
      <c r="U20" s="75">
        <f>N20/G20</f>
        <v>7595</v>
      </c>
      <c r="W20" s="73">
        <f>Sheet1!B20-Sheet2!P20</f>
        <v>0</v>
      </c>
      <c r="X20" s="73">
        <f>Sheet1!C20-Sheet2!Q20</f>
        <v>0</v>
      </c>
      <c r="Y20" s="73">
        <f>Sheet1!D20-Sheet2!R20</f>
        <v>0</v>
      </c>
      <c r="Z20" s="73">
        <f>Sheet1!E20-Sheet2!S20</f>
        <v>0</v>
      </c>
      <c r="AA20" s="73">
        <f>Sheet1!F20-Sheet2!T20</f>
        <v>0</v>
      </c>
    </row>
    <row r="21" spans="1:240" x14ac:dyDescent="0.25">
      <c r="A21" s="5" t="s">
        <v>21</v>
      </c>
      <c r="B21" s="3">
        <v>103377</v>
      </c>
      <c r="C21" s="3">
        <v>82470</v>
      </c>
      <c r="D21" s="3">
        <v>79268</v>
      </c>
      <c r="E21" s="10">
        <v>75077</v>
      </c>
      <c r="F21" s="10">
        <v>67613</v>
      </c>
      <c r="G21" s="10">
        <v>63493</v>
      </c>
      <c r="I21" s="74">
        <f>B21*Sheet1!B21</f>
        <v>349310883</v>
      </c>
      <c r="J21" s="74">
        <f>C21*Sheet1!C21</f>
        <v>387279120</v>
      </c>
      <c r="K21" s="74">
        <f>D21*Sheet1!D21</f>
        <v>343943852</v>
      </c>
      <c r="L21" s="74">
        <f>E21*Sheet1!E21</f>
        <v>448885383</v>
      </c>
      <c r="M21" s="74">
        <f>F21*Sheet1!F21</f>
        <v>649084800</v>
      </c>
      <c r="N21" s="74">
        <f>G21*Sheet1!G21</f>
        <v>645787303</v>
      </c>
      <c r="P21" s="75">
        <f>I21/B21</f>
        <v>3379</v>
      </c>
      <c r="Q21" s="75">
        <f>J21/C21</f>
        <v>4696</v>
      </c>
      <c r="R21" s="75">
        <f>K21/D21</f>
        <v>4339</v>
      </c>
      <c r="S21" s="75">
        <f>L21/E21</f>
        <v>5979</v>
      </c>
      <c r="T21" s="75">
        <f>M21/F21</f>
        <v>9600</v>
      </c>
      <c r="U21" s="75">
        <f>N21/G21</f>
        <v>10171</v>
      </c>
      <c r="W21" s="73">
        <f>Sheet1!B21-Sheet2!P21</f>
        <v>0</v>
      </c>
      <c r="X21" s="73">
        <f>Sheet1!C21-Sheet2!Q21</f>
        <v>0</v>
      </c>
      <c r="Y21" s="73">
        <f>Sheet1!D21-Sheet2!R21</f>
        <v>0</v>
      </c>
      <c r="Z21" s="73">
        <f>Sheet1!E21-Sheet2!S21</f>
        <v>0</v>
      </c>
      <c r="AA21" s="73">
        <f>Sheet1!F21-Sheet2!T21</f>
        <v>0</v>
      </c>
    </row>
    <row r="22" spans="1:240" x14ac:dyDescent="0.25">
      <c r="A22" s="5" t="s">
        <v>22</v>
      </c>
      <c r="B22" s="3">
        <v>62308</v>
      </c>
      <c r="C22" s="3">
        <v>54459</v>
      </c>
      <c r="D22" s="3">
        <v>49257</v>
      </c>
      <c r="E22" s="10">
        <v>45462</v>
      </c>
      <c r="F22" s="10">
        <v>37005</v>
      </c>
      <c r="G22" s="10">
        <v>32607</v>
      </c>
      <c r="I22" s="74">
        <f>B22*Sheet1!B22</f>
        <v>201815612</v>
      </c>
      <c r="J22" s="74">
        <f>C22*Sheet1!C22</f>
        <v>207434331</v>
      </c>
      <c r="K22" s="74">
        <f>D22*Sheet1!D22</f>
        <v>248846364</v>
      </c>
      <c r="L22" s="74">
        <f>E22*Sheet1!E22</f>
        <v>296912322</v>
      </c>
      <c r="M22" s="74">
        <f>F22*Sheet1!F22</f>
        <v>350067300</v>
      </c>
      <c r="N22" s="74">
        <f>G22*Sheet1!G22</f>
        <v>257236623</v>
      </c>
      <c r="P22" s="75">
        <f>I22/B22</f>
        <v>3239</v>
      </c>
      <c r="Q22" s="75">
        <f>J22/C22</f>
        <v>3809</v>
      </c>
      <c r="R22" s="75">
        <f>K22/D22</f>
        <v>5052</v>
      </c>
      <c r="S22" s="75">
        <f>L22/E22</f>
        <v>6531</v>
      </c>
      <c r="T22" s="75">
        <f>M22/F22</f>
        <v>9460</v>
      </c>
      <c r="U22" s="75">
        <f>N22/G22</f>
        <v>7889</v>
      </c>
      <c r="W22" s="73">
        <f>Sheet1!B22-Sheet2!P22</f>
        <v>0</v>
      </c>
      <c r="X22" s="73">
        <f>Sheet1!C22-Sheet2!Q22</f>
        <v>0</v>
      </c>
      <c r="Y22" s="73">
        <f>Sheet1!D22-Sheet2!R22</f>
        <v>0</v>
      </c>
      <c r="Z22" s="73">
        <f>Sheet1!E22-Sheet2!S22</f>
        <v>0</v>
      </c>
      <c r="AA22" s="73">
        <f>Sheet1!F22-Sheet2!T22</f>
        <v>0</v>
      </c>
    </row>
    <row r="23" spans="1:240" x14ac:dyDescent="0.25">
      <c r="B23" s="32"/>
      <c r="C23" s="32"/>
      <c r="D23" s="32"/>
      <c r="E23" s="32"/>
      <c r="F23" s="32"/>
      <c r="G23" s="32"/>
      <c r="P23" s="72"/>
      <c r="Q23" s="72"/>
      <c r="R23" s="72"/>
      <c r="S23" s="72"/>
      <c r="T23" s="72"/>
      <c r="U23" s="72"/>
      <c r="W23" s="73"/>
      <c r="X23" s="73"/>
      <c r="Y23" s="73"/>
      <c r="Z23" s="73"/>
      <c r="AA23" s="73"/>
    </row>
    <row r="24" spans="1:240" x14ac:dyDescent="0.25">
      <c r="A24" s="2" t="s">
        <v>25</v>
      </c>
      <c r="B24" s="42">
        <f t="shared" ref="B24:M24" si="2">SUM(B26:B29)</f>
        <v>189399</v>
      </c>
      <c r="C24" s="42">
        <f t="shared" si="2"/>
        <v>174200</v>
      </c>
      <c r="D24" s="42">
        <f t="shared" si="2"/>
        <v>163842</v>
      </c>
      <c r="E24" s="42">
        <f t="shared" si="2"/>
        <v>150241</v>
      </c>
      <c r="F24" s="42">
        <f t="shared" si="2"/>
        <v>147238</v>
      </c>
      <c r="G24" s="42">
        <v>146646</v>
      </c>
      <c r="I24" s="42">
        <f t="shared" si="2"/>
        <v>446723858</v>
      </c>
      <c r="J24" s="42">
        <f t="shared" si="2"/>
        <v>497823547</v>
      </c>
      <c r="K24" s="42">
        <f t="shared" si="2"/>
        <v>469144880</v>
      </c>
      <c r="L24" s="42">
        <f t="shared" si="2"/>
        <v>486439655</v>
      </c>
      <c r="M24" s="42">
        <f t="shared" si="2"/>
        <v>1079829607</v>
      </c>
      <c r="N24" s="42">
        <f t="shared" ref="N24" si="3">SUM(N26:N29)</f>
        <v>916059969</v>
      </c>
      <c r="O24" s="2"/>
      <c r="P24" s="72">
        <f>I24/B24</f>
        <v>2358.6389474073253</v>
      </c>
      <c r="Q24" s="72">
        <f>J24/C24</f>
        <v>2857.7700746268656</v>
      </c>
      <c r="R24" s="72">
        <f>K24/D24</f>
        <v>2863.3981518780288</v>
      </c>
      <c r="S24" s="72">
        <f>L24/E24</f>
        <v>3237.7290819416803</v>
      </c>
      <c r="T24" s="72">
        <f>M24/F24</f>
        <v>7333.905696898898</v>
      </c>
      <c r="U24" s="72">
        <f>N24/G24</f>
        <v>6246.7436479685775</v>
      </c>
      <c r="V24" s="2"/>
      <c r="W24" s="73">
        <f>Sheet1!B24-Sheet2!P24</f>
        <v>-175.71295518983743</v>
      </c>
      <c r="X24" s="73">
        <f>Sheet1!C24-Sheet2!Q24</f>
        <v>168.12544776119421</v>
      </c>
      <c r="Y24" s="73">
        <f>Sheet1!D24-Sheet2!R24</f>
        <v>0</v>
      </c>
      <c r="Z24" s="73">
        <f>Sheet1!E24-Sheet2!S24</f>
        <v>0</v>
      </c>
      <c r="AA24" s="73">
        <f>Sheet1!F24-Sheet2!T24</f>
        <v>0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</row>
    <row r="25" spans="1:240" x14ac:dyDescent="0.25">
      <c r="B25" s="32"/>
      <c r="C25" s="32"/>
      <c r="D25" s="32"/>
      <c r="E25" s="32"/>
      <c r="F25" s="32"/>
      <c r="G25" s="32"/>
      <c r="P25" s="72"/>
      <c r="Q25" s="72"/>
      <c r="R25" s="72"/>
      <c r="S25" s="72"/>
      <c r="T25" s="72"/>
      <c r="U25" s="72"/>
      <c r="W25" s="73"/>
      <c r="X25" s="73"/>
      <c r="Y25" s="73"/>
      <c r="Z25" s="73"/>
      <c r="AA25" s="73"/>
    </row>
    <row r="26" spans="1:240" x14ac:dyDescent="0.25">
      <c r="A26" s="5" t="s">
        <v>8</v>
      </c>
      <c r="B26" s="3">
        <v>41251</v>
      </c>
      <c r="C26" s="3">
        <v>37320</v>
      </c>
      <c r="D26" s="3">
        <v>35274</v>
      </c>
      <c r="E26" s="10">
        <v>30032</v>
      </c>
      <c r="F26" s="10">
        <v>26443</v>
      </c>
      <c r="G26" s="24">
        <v>32901</v>
      </c>
      <c r="I26" s="74">
        <f>B26*Sheet1!B26</f>
        <v>120989183</v>
      </c>
      <c r="J26" s="74">
        <f>C26*Sheet1!C26</f>
        <v>120655560</v>
      </c>
      <c r="K26" s="74">
        <f>D26*Sheet1!D26</f>
        <v>126422016</v>
      </c>
      <c r="L26" s="74">
        <f>E26*Sheet1!E26</f>
        <v>119527360</v>
      </c>
      <c r="M26" s="74">
        <f>F26*Sheet1!F26</f>
        <v>226166979</v>
      </c>
      <c r="N26" s="74">
        <f>G26*Sheet1!G26</f>
        <v>247941936</v>
      </c>
      <c r="P26" s="75">
        <f>I26/B26</f>
        <v>2933</v>
      </c>
      <c r="Q26" s="75">
        <f>J26/C26</f>
        <v>3233</v>
      </c>
      <c r="R26" s="75">
        <f>K26/D26</f>
        <v>3584</v>
      </c>
      <c r="S26" s="75">
        <f>L26/E26</f>
        <v>3980</v>
      </c>
      <c r="T26" s="75">
        <f>M26/F26</f>
        <v>8553</v>
      </c>
      <c r="U26" s="75">
        <f>N26/G26</f>
        <v>7536</v>
      </c>
      <c r="W26" s="73">
        <f>Sheet1!B26-Sheet2!P26</f>
        <v>0</v>
      </c>
      <c r="X26" s="73">
        <f>Sheet1!C26-Sheet2!Q26</f>
        <v>0</v>
      </c>
      <c r="Y26" s="73">
        <f>Sheet1!D26-Sheet2!R26</f>
        <v>0</v>
      </c>
      <c r="Z26" s="73">
        <f>Sheet1!E26-Sheet2!S26</f>
        <v>0</v>
      </c>
      <c r="AA26" s="73">
        <f>Sheet1!F26-Sheet2!T26</f>
        <v>0</v>
      </c>
    </row>
    <row r="27" spans="1:240" x14ac:dyDescent="0.25">
      <c r="A27" s="5" t="s">
        <v>12</v>
      </c>
      <c r="B27" s="3">
        <v>67655</v>
      </c>
      <c r="C27" s="3">
        <v>59389</v>
      </c>
      <c r="D27" s="3">
        <v>56648</v>
      </c>
      <c r="E27" s="10">
        <v>52056</v>
      </c>
      <c r="F27" s="10">
        <v>52147</v>
      </c>
      <c r="G27" s="24">
        <v>46659</v>
      </c>
      <c r="I27" s="74">
        <f>B27*Sheet1!B27</f>
        <v>157906770</v>
      </c>
      <c r="J27" s="74">
        <f>C27*Sheet1!C27</f>
        <v>173831603</v>
      </c>
      <c r="K27" s="74">
        <f>D27*Sheet1!D27</f>
        <v>151703344</v>
      </c>
      <c r="L27" s="74">
        <f>E27*Sheet1!E27</f>
        <v>173971152</v>
      </c>
      <c r="M27" s="74">
        <f>F27*Sheet1!F27</f>
        <v>353973836</v>
      </c>
      <c r="N27" s="74">
        <f>G27*Sheet1!G27</f>
        <v>301090527</v>
      </c>
      <c r="P27" s="75">
        <f>I27/B27</f>
        <v>2334</v>
      </c>
      <c r="Q27" s="75">
        <f>J27/C27</f>
        <v>2927</v>
      </c>
      <c r="R27" s="75">
        <f>K27/D27</f>
        <v>2678</v>
      </c>
      <c r="S27" s="75">
        <f>L27/E27</f>
        <v>3342</v>
      </c>
      <c r="T27" s="75">
        <f>M27/F27</f>
        <v>6788</v>
      </c>
      <c r="U27" s="75">
        <f>N27/G27</f>
        <v>6453</v>
      </c>
      <c r="W27" s="73">
        <f>Sheet1!B27-Sheet2!P27</f>
        <v>0</v>
      </c>
      <c r="X27" s="73">
        <f>Sheet1!C27-Sheet2!Q27</f>
        <v>0</v>
      </c>
      <c r="Y27" s="73">
        <f>Sheet1!D27-Sheet2!R27</f>
        <v>0</v>
      </c>
      <c r="Z27" s="73">
        <f>Sheet1!E27-Sheet2!S27</f>
        <v>0</v>
      </c>
      <c r="AA27" s="73">
        <f>Sheet1!F27-Sheet2!T27</f>
        <v>0</v>
      </c>
    </row>
    <row r="28" spans="1:240" x14ac:dyDescent="0.25">
      <c r="A28" s="5" t="s">
        <v>26</v>
      </c>
      <c r="B28" s="3">
        <v>80493</v>
      </c>
      <c r="C28" s="3">
        <v>77491</v>
      </c>
      <c r="D28" s="3">
        <v>71920</v>
      </c>
      <c r="E28" s="10">
        <v>68153</v>
      </c>
      <c r="F28" s="10">
        <v>68648</v>
      </c>
      <c r="G28" s="24">
        <v>67086</v>
      </c>
      <c r="I28" s="74">
        <f>B28*Sheet1!B28</f>
        <v>167827905</v>
      </c>
      <c r="J28" s="74">
        <f>C28*Sheet1!C28</f>
        <v>203336384</v>
      </c>
      <c r="K28" s="74">
        <f>D28*Sheet1!D28</f>
        <v>191019520</v>
      </c>
      <c r="L28" s="74">
        <f>E28*Sheet1!E28</f>
        <v>192941143</v>
      </c>
      <c r="M28" s="74">
        <f>F28*Sheet1!F28</f>
        <v>499688792</v>
      </c>
      <c r="N28" s="74">
        <f>G28*Sheet1!G28</f>
        <v>367027506</v>
      </c>
      <c r="P28" s="75">
        <f>I28/B28</f>
        <v>2085</v>
      </c>
      <c r="Q28" s="75">
        <f>J28/C28</f>
        <v>2624</v>
      </c>
      <c r="R28" s="75">
        <f>K28/D28</f>
        <v>2656</v>
      </c>
      <c r="S28" s="75">
        <f>L28/E28</f>
        <v>2831</v>
      </c>
      <c r="T28" s="75">
        <f>M28/F28</f>
        <v>7279</v>
      </c>
      <c r="U28" s="75">
        <f>N28/G28</f>
        <v>5471</v>
      </c>
      <c r="W28" s="73">
        <f>Sheet1!B28-Sheet2!P28</f>
        <v>0</v>
      </c>
      <c r="X28" s="73">
        <f>Sheet1!C28-Sheet2!Q28</f>
        <v>0</v>
      </c>
      <c r="Y28" s="73">
        <f>Sheet1!D28-Sheet2!R28</f>
        <v>0</v>
      </c>
      <c r="Z28" s="73">
        <f>Sheet1!E28-Sheet2!S28</f>
        <v>0</v>
      </c>
      <c r="AA28" s="73">
        <f>Sheet1!F28-Sheet2!T28</f>
        <v>0</v>
      </c>
    </row>
    <row r="29" spans="1:240" x14ac:dyDescent="0.25">
      <c r="B29" s="32"/>
      <c r="C29" s="32"/>
      <c r="D29" s="32"/>
      <c r="E29" s="32"/>
      <c r="F29" s="32"/>
      <c r="G29" s="32"/>
      <c r="P29" s="72"/>
      <c r="Q29" s="72"/>
      <c r="R29" s="72"/>
      <c r="S29" s="72"/>
      <c r="T29" s="72"/>
      <c r="U29" s="72"/>
      <c r="W29" s="73"/>
      <c r="X29" s="73"/>
      <c r="Y29" s="73"/>
      <c r="Z29" s="73"/>
      <c r="AA29" s="73"/>
    </row>
    <row r="30" spans="1:240" x14ac:dyDescent="0.25">
      <c r="A30" s="2" t="s">
        <v>31</v>
      </c>
      <c r="B30" s="42">
        <f t="shared" ref="B30:M30" si="4">SUM(B32:B35)</f>
        <v>307999</v>
      </c>
      <c r="C30" s="42">
        <f t="shared" si="4"/>
        <v>272433</v>
      </c>
      <c r="D30" s="42">
        <f t="shared" si="4"/>
        <v>282240</v>
      </c>
      <c r="E30" s="42">
        <f t="shared" si="4"/>
        <v>265982</v>
      </c>
      <c r="F30" s="42">
        <f t="shared" si="4"/>
        <v>246222</v>
      </c>
      <c r="G30" s="42">
        <v>261058</v>
      </c>
      <c r="I30" s="42">
        <f t="shared" si="4"/>
        <v>411282107</v>
      </c>
      <c r="J30" s="42">
        <f t="shared" si="4"/>
        <v>518437030</v>
      </c>
      <c r="K30" s="42">
        <f t="shared" si="4"/>
        <v>617499581</v>
      </c>
      <c r="L30" s="42">
        <f t="shared" si="4"/>
        <v>793511725</v>
      </c>
      <c r="M30" s="42">
        <f t="shared" si="4"/>
        <v>1579835215</v>
      </c>
      <c r="N30" s="42">
        <f t="shared" ref="N30" si="5">SUM(N32:N35)</f>
        <v>1302291052</v>
      </c>
      <c r="O30" s="2"/>
      <c r="P30" s="72">
        <f>I30/B30</f>
        <v>1335.3358517397783</v>
      </c>
      <c r="Q30" s="72">
        <f>J30/C30</f>
        <v>1902.9891019076249</v>
      </c>
      <c r="R30" s="72">
        <f>K30/D30</f>
        <v>2187.8528238378685</v>
      </c>
      <c r="S30" s="72">
        <f>L30/E30</f>
        <v>2983.3286650976383</v>
      </c>
      <c r="T30" s="72">
        <f>M30/F30</f>
        <v>6416.3040467545552</v>
      </c>
      <c r="U30" s="72">
        <f>N30/G30</f>
        <v>4988.5123305932011</v>
      </c>
      <c r="V30" s="2"/>
      <c r="W30" s="73">
        <f>Sheet1!B30-Sheet2!P30</f>
        <v>6.1944779041491529</v>
      </c>
      <c r="X30" s="73">
        <f>Sheet1!C30-Sheet2!Q30</f>
        <v>-120.46642660764292</v>
      </c>
      <c r="Y30" s="73">
        <f>Sheet1!D30-Sheet2!R30</f>
        <v>0</v>
      </c>
      <c r="Z30" s="73">
        <f>Sheet1!E30-Sheet2!S30</f>
        <v>0</v>
      </c>
      <c r="AA30" s="73">
        <f>Sheet1!F30-Sheet2!T30</f>
        <v>0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</row>
    <row r="31" spans="1:240" x14ac:dyDescent="0.25">
      <c r="B31" s="32"/>
      <c r="C31" s="32"/>
      <c r="D31" s="32"/>
      <c r="E31" s="32"/>
      <c r="F31" s="32"/>
      <c r="G31" s="32"/>
      <c r="P31" s="72"/>
      <c r="Q31" s="72"/>
      <c r="R31" s="72"/>
      <c r="S31" s="72"/>
      <c r="T31" s="72"/>
      <c r="U31" s="72"/>
      <c r="W31" s="73"/>
      <c r="X31" s="73"/>
      <c r="Y31" s="73"/>
      <c r="Z31" s="73"/>
      <c r="AA31" s="73"/>
    </row>
    <row r="32" spans="1:240" x14ac:dyDescent="0.25">
      <c r="A32" s="5" t="s">
        <v>3</v>
      </c>
      <c r="B32" s="3">
        <v>48941</v>
      </c>
      <c r="C32" s="3">
        <v>37802</v>
      </c>
      <c r="D32" s="3">
        <v>43944</v>
      </c>
      <c r="E32" s="10">
        <v>39379</v>
      </c>
      <c r="F32" s="10">
        <v>36643</v>
      </c>
      <c r="G32" s="24">
        <v>36261</v>
      </c>
      <c r="I32" s="74">
        <f>B32*Sheet1!B32</f>
        <v>43361726</v>
      </c>
      <c r="J32" s="74">
        <f>C32*Sheet1!C32</f>
        <v>30884234</v>
      </c>
      <c r="K32" s="74">
        <f>D32*Sheet1!D32</f>
        <v>70661952</v>
      </c>
      <c r="L32" s="74">
        <f>E32*Sheet1!E32</f>
        <v>96360413</v>
      </c>
      <c r="M32" s="74">
        <f>F32*Sheet1!F32</f>
        <v>161302486</v>
      </c>
      <c r="N32" s="74">
        <f>G32*Sheet1!G32</f>
        <v>126659673</v>
      </c>
      <c r="P32" s="75">
        <f>I32/B32</f>
        <v>886</v>
      </c>
      <c r="Q32" s="75">
        <f>J32/C32</f>
        <v>817</v>
      </c>
      <c r="R32" s="75">
        <f>K32/D32</f>
        <v>1608</v>
      </c>
      <c r="S32" s="75">
        <f>L32/E32</f>
        <v>2447</v>
      </c>
      <c r="T32" s="75">
        <f>M32/F32</f>
        <v>4402</v>
      </c>
      <c r="U32" s="75">
        <f>N32/G32</f>
        <v>3493</v>
      </c>
      <c r="W32" s="73">
        <f>Sheet1!B32-Sheet2!P32</f>
        <v>0</v>
      </c>
      <c r="X32" s="73">
        <f>Sheet1!C32-Sheet2!Q32</f>
        <v>0</v>
      </c>
      <c r="Y32" s="73">
        <f>Sheet1!D32-Sheet2!R32</f>
        <v>0</v>
      </c>
      <c r="Z32" s="73">
        <f>Sheet1!E32-Sheet2!S32</f>
        <v>0</v>
      </c>
      <c r="AA32" s="73">
        <f>Sheet1!F32-Sheet2!T32</f>
        <v>0</v>
      </c>
    </row>
    <row r="33" spans="1:240" x14ac:dyDescent="0.25">
      <c r="A33" s="5" t="s">
        <v>15</v>
      </c>
      <c r="B33" s="3">
        <v>121529</v>
      </c>
      <c r="C33" s="3">
        <v>110699</v>
      </c>
      <c r="D33" s="3">
        <v>111829</v>
      </c>
      <c r="E33" s="10">
        <v>101444</v>
      </c>
      <c r="F33" s="10">
        <v>95514</v>
      </c>
      <c r="G33" s="24">
        <v>95197</v>
      </c>
      <c r="I33" s="74">
        <f>B33*Sheet1!B33</f>
        <v>118855362</v>
      </c>
      <c r="J33" s="74">
        <f>C33*Sheet1!C33</f>
        <v>139923536</v>
      </c>
      <c r="K33" s="74">
        <f>D33*Sheet1!D33</f>
        <v>180715664</v>
      </c>
      <c r="L33" s="74">
        <f>E33*Sheet1!E33</f>
        <v>221046476</v>
      </c>
      <c r="M33" s="74">
        <f>F33*Sheet1!F33</f>
        <v>553121574</v>
      </c>
      <c r="N33" s="74">
        <f>G33*Sheet1!G33</f>
        <v>400493779</v>
      </c>
      <c r="P33" s="75">
        <f>I33/B33</f>
        <v>978</v>
      </c>
      <c r="Q33" s="75">
        <f>J33/C33</f>
        <v>1264</v>
      </c>
      <c r="R33" s="75">
        <f>K33/D33</f>
        <v>1616</v>
      </c>
      <c r="S33" s="75">
        <f>L33/E33</f>
        <v>2179</v>
      </c>
      <c r="T33" s="75">
        <f>M33/F33</f>
        <v>5791</v>
      </c>
      <c r="U33" s="75">
        <f>N33/G33</f>
        <v>4207</v>
      </c>
      <c r="W33" s="73">
        <f>Sheet1!B33-Sheet2!P33</f>
        <v>0</v>
      </c>
      <c r="X33" s="73">
        <f>Sheet1!C33-Sheet2!Q33</f>
        <v>0</v>
      </c>
      <c r="Y33" s="73">
        <f>Sheet1!D33-Sheet2!R33</f>
        <v>0</v>
      </c>
      <c r="Z33" s="73">
        <f>Sheet1!E33-Sheet2!S33</f>
        <v>0</v>
      </c>
      <c r="AA33" s="73">
        <f>Sheet1!F33-Sheet2!T33</f>
        <v>0</v>
      </c>
    </row>
    <row r="34" spans="1:240" x14ac:dyDescent="0.25">
      <c r="A34" s="5" t="s">
        <v>29</v>
      </c>
      <c r="B34" s="3">
        <v>137529</v>
      </c>
      <c r="C34" s="3">
        <v>123932</v>
      </c>
      <c r="D34" s="3">
        <v>126467</v>
      </c>
      <c r="E34" s="10">
        <v>125159</v>
      </c>
      <c r="F34" s="10">
        <v>114065</v>
      </c>
      <c r="G34" s="24">
        <v>129600</v>
      </c>
      <c r="I34" s="74">
        <f>B34*Sheet1!B34</f>
        <v>249065019</v>
      </c>
      <c r="J34" s="74">
        <f>C34*Sheet1!C34</f>
        <v>347629260</v>
      </c>
      <c r="K34" s="74">
        <f>D34*Sheet1!D34</f>
        <v>366121965</v>
      </c>
      <c r="L34" s="74">
        <f>E34*Sheet1!E34</f>
        <v>476104836</v>
      </c>
      <c r="M34" s="74">
        <f>F34*Sheet1!F34</f>
        <v>865411155</v>
      </c>
      <c r="N34" s="74">
        <f>G34*Sheet1!G34</f>
        <v>775137600</v>
      </c>
      <c r="P34" s="75">
        <f>I34/B34</f>
        <v>1811</v>
      </c>
      <c r="Q34" s="75">
        <f>J34/C34</f>
        <v>2805</v>
      </c>
      <c r="R34" s="75">
        <f>K34/D34</f>
        <v>2895</v>
      </c>
      <c r="S34" s="75">
        <f>L34/E34</f>
        <v>3804</v>
      </c>
      <c r="T34" s="75">
        <f>M34/F34</f>
        <v>7587</v>
      </c>
      <c r="U34" s="75">
        <f>N34/G34</f>
        <v>5981</v>
      </c>
      <c r="W34" s="73">
        <f>Sheet1!B34-Sheet2!P34</f>
        <v>0</v>
      </c>
      <c r="X34" s="73">
        <f>Sheet1!C34-Sheet2!Q34</f>
        <v>0</v>
      </c>
      <c r="Y34" s="73">
        <f>Sheet1!D34-Sheet2!R34</f>
        <v>0</v>
      </c>
      <c r="Z34" s="73">
        <f>Sheet1!E34-Sheet2!S34</f>
        <v>0</v>
      </c>
      <c r="AA34" s="73">
        <f>Sheet1!F34-Sheet2!T34</f>
        <v>0</v>
      </c>
    </row>
    <row r="35" spans="1:240" x14ac:dyDescent="0.25">
      <c r="B35" s="32"/>
      <c r="C35" s="32"/>
      <c r="D35" s="32"/>
      <c r="E35" s="32"/>
      <c r="F35" s="32"/>
      <c r="G35" s="32"/>
      <c r="P35" s="72"/>
      <c r="Q35" s="72"/>
      <c r="R35" s="72"/>
      <c r="S35" s="72"/>
      <c r="T35" s="72"/>
      <c r="U35" s="72"/>
      <c r="W35" s="73"/>
      <c r="X35" s="73"/>
      <c r="Y35" s="73"/>
      <c r="Z35" s="73"/>
      <c r="AA35" s="73"/>
    </row>
    <row r="36" spans="1:240" x14ac:dyDescent="0.25">
      <c r="A36" s="68" t="s">
        <v>28</v>
      </c>
      <c r="B36" s="42">
        <f t="shared" ref="B36:M36" si="6">SUM(B38:B43)</f>
        <v>632971</v>
      </c>
      <c r="C36" s="42">
        <f t="shared" si="6"/>
        <v>612962</v>
      </c>
      <c r="D36" s="42">
        <f t="shared" si="6"/>
        <v>594769</v>
      </c>
      <c r="E36" s="42">
        <f t="shared" si="6"/>
        <v>570599</v>
      </c>
      <c r="F36" s="42">
        <f t="shared" si="6"/>
        <v>600452</v>
      </c>
      <c r="G36" s="42">
        <v>636647</v>
      </c>
      <c r="I36" s="42">
        <f t="shared" si="6"/>
        <v>1374043706</v>
      </c>
      <c r="J36" s="42">
        <f t="shared" si="6"/>
        <v>1600966666</v>
      </c>
      <c r="K36" s="42">
        <f t="shared" si="6"/>
        <v>1789836041</v>
      </c>
      <c r="L36" s="42">
        <f t="shared" si="6"/>
        <v>2116136655</v>
      </c>
      <c r="M36" s="42">
        <f t="shared" si="6"/>
        <v>3682522270</v>
      </c>
      <c r="N36" s="42">
        <f t="shared" ref="N36" si="7">SUM(N38:N43)</f>
        <v>4340525587</v>
      </c>
      <c r="O36" s="2"/>
      <c r="P36" s="72">
        <f>I36/B36</f>
        <v>2170.7846109853376</v>
      </c>
      <c r="Q36" s="72">
        <f>J36/C36</f>
        <v>2611.8530447238163</v>
      </c>
      <c r="R36" s="72">
        <f>K36/D36</f>
        <v>3009.2961149622793</v>
      </c>
      <c r="S36" s="72">
        <f>L36/E36</f>
        <v>3708.6231398933401</v>
      </c>
      <c r="T36" s="72">
        <f>M36/F36</f>
        <v>6132.9169858706446</v>
      </c>
      <c r="U36" s="72">
        <f>N36/G36</f>
        <v>6817.7900579127836</v>
      </c>
      <c r="V36" s="2"/>
      <c r="W36" s="73">
        <f>Sheet1!B36-Sheet2!P36</f>
        <v>-15.768030446892681</v>
      </c>
      <c r="X36" s="73">
        <f>Sheet1!C36-Sheet2!Q36</f>
        <v>45.027805965133211</v>
      </c>
      <c r="Y36" s="73">
        <f>Sheet1!D36-Sheet2!R36</f>
        <v>0</v>
      </c>
      <c r="Z36" s="73">
        <f>Sheet1!E36-Sheet2!S36</f>
        <v>0</v>
      </c>
      <c r="AA36" s="73">
        <f>Sheet1!F36-Sheet2!T36</f>
        <v>0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</row>
    <row r="37" spans="1:240" x14ac:dyDescent="0.25">
      <c r="B37" s="32"/>
      <c r="C37" s="32"/>
      <c r="D37" s="32"/>
      <c r="E37" s="32"/>
      <c r="F37" s="32"/>
      <c r="G37" s="32"/>
      <c r="P37" s="72"/>
      <c r="Q37" s="72"/>
      <c r="R37" s="72"/>
      <c r="S37" s="72"/>
      <c r="T37" s="72"/>
      <c r="U37" s="72"/>
      <c r="W37" s="73"/>
      <c r="X37" s="73"/>
      <c r="Y37" s="73"/>
      <c r="Z37" s="73"/>
      <c r="AA37" s="73"/>
    </row>
    <row r="38" spans="1:240" x14ac:dyDescent="0.25">
      <c r="A38" s="5" t="s">
        <v>9</v>
      </c>
      <c r="B38" s="3">
        <v>132804</v>
      </c>
      <c r="C38" s="3">
        <v>126981</v>
      </c>
      <c r="D38" s="3">
        <v>112545</v>
      </c>
      <c r="E38" s="10">
        <v>114843</v>
      </c>
      <c r="F38" s="10">
        <v>131277</v>
      </c>
      <c r="G38" s="24">
        <v>150357</v>
      </c>
      <c r="I38" s="74">
        <f>B38*Sheet1!B38</f>
        <v>218595384</v>
      </c>
      <c r="J38" s="74">
        <f>C38*Sheet1!C38</f>
        <v>258660297</v>
      </c>
      <c r="K38" s="74">
        <f>D38*Sheet1!D38</f>
        <v>261104400</v>
      </c>
      <c r="L38" s="74">
        <f>E38*Sheet1!E38</f>
        <v>338901693</v>
      </c>
      <c r="M38" s="74">
        <f>F38*Sheet1!F38</f>
        <v>723336270</v>
      </c>
      <c r="N38" s="74">
        <f>G38*Sheet1!G38</f>
        <v>918530913</v>
      </c>
      <c r="P38" s="75">
        <f>I38/B38</f>
        <v>1646</v>
      </c>
      <c r="Q38" s="75">
        <f>J38/C38</f>
        <v>2037</v>
      </c>
      <c r="R38" s="75">
        <f>K38/D38</f>
        <v>2320</v>
      </c>
      <c r="S38" s="75">
        <f>L38/E38</f>
        <v>2951</v>
      </c>
      <c r="T38" s="75">
        <f>M38/F38</f>
        <v>5510</v>
      </c>
      <c r="U38" s="75">
        <f>N38/G38</f>
        <v>6109</v>
      </c>
      <c r="W38" s="73">
        <f>Sheet1!B38-Sheet2!P38</f>
        <v>0</v>
      </c>
      <c r="X38" s="73">
        <f>Sheet1!C38-Sheet2!Q38</f>
        <v>0</v>
      </c>
      <c r="Y38" s="73">
        <f>Sheet1!D38-Sheet2!R38</f>
        <v>0</v>
      </c>
      <c r="Z38" s="73">
        <f>Sheet1!E38-Sheet2!S38</f>
        <v>0</v>
      </c>
      <c r="AA38" s="73">
        <f>Sheet1!F38-Sheet2!T38</f>
        <v>0</v>
      </c>
    </row>
    <row r="39" spans="1:240" x14ac:dyDescent="0.25">
      <c r="A39" s="5" t="s">
        <v>11</v>
      </c>
      <c r="B39" s="3">
        <v>86861</v>
      </c>
      <c r="C39" s="3">
        <v>80241</v>
      </c>
      <c r="D39" s="3">
        <v>86419</v>
      </c>
      <c r="E39" s="10">
        <v>77089</v>
      </c>
      <c r="F39" s="10">
        <v>85026</v>
      </c>
      <c r="G39" s="24">
        <v>76667</v>
      </c>
      <c r="I39" s="74">
        <f>B39*Sheet1!B39</f>
        <v>234959005</v>
      </c>
      <c r="J39" s="74">
        <f>C39*Sheet1!C39</f>
        <v>272578677</v>
      </c>
      <c r="K39" s="74">
        <f>D39*Sheet1!D39</f>
        <v>334527949</v>
      </c>
      <c r="L39" s="74">
        <f>E39*Sheet1!E39</f>
        <v>447039111</v>
      </c>
      <c r="M39" s="74">
        <f>F39*Sheet1!F39</f>
        <v>653849940</v>
      </c>
      <c r="N39" s="74">
        <f>G39*Sheet1!G39</f>
        <v>556219085</v>
      </c>
      <c r="P39" s="75">
        <f>I39/B39</f>
        <v>2705</v>
      </c>
      <c r="Q39" s="75">
        <f>J39/C39</f>
        <v>3397</v>
      </c>
      <c r="R39" s="75">
        <f>K39/D39</f>
        <v>3871</v>
      </c>
      <c r="S39" s="75">
        <f>L39/E39</f>
        <v>5799</v>
      </c>
      <c r="T39" s="75">
        <f>M39/F39</f>
        <v>7690</v>
      </c>
      <c r="U39" s="75">
        <f>N39/G39</f>
        <v>7255</v>
      </c>
      <c r="W39" s="73">
        <f>Sheet1!B39-Sheet2!P39</f>
        <v>0</v>
      </c>
      <c r="X39" s="73">
        <f>Sheet1!C39-Sheet2!Q39</f>
        <v>0</v>
      </c>
      <c r="Y39" s="73">
        <f>Sheet1!D39-Sheet2!R39</f>
        <v>0</v>
      </c>
      <c r="Z39" s="73">
        <f>Sheet1!E39-Sheet2!S39</f>
        <v>0</v>
      </c>
      <c r="AA39" s="73">
        <f>Sheet1!F39-Sheet2!T39</f>
        <v>0</v>
      </c>
    </row>
    <row r="40" spans="1:240" x14ac:dyDescent="0.25">
      <c r="A40" s="5" t="s">
        <v>18</v>
      </c>
      <c r="B40" s="3">
        <v>133597</v>
      </c>
      <c r="C40" s="3">
        <v>131283</v>
      </c>
      <c r="D40" s="3">
        <v>117905</v>
      </c>
      <c r="E40" s="10">
        <v>117372</v>
      </c>
      <c r="F40" s="10">
        <v>128220</v>
      </c>
      <c r="G40" s="24">
        <v>133201</v>
      </c>
      <c r="I40" s="74">
        <f>B40*Sheet1!B40</f>
        <v>328381426</v>
      </c>
      <c r="J40" s="74">
        <f>C40*Sheet1!C40</f>
        <v>340941951</v>
      </c>
      <c r="K40" s="74">
        <f>D40*Sheet1!D40</f>
        <v>347112320</v>
      </c>
      <c r="L40" s="74">
        <f>E40*Sheet1!E40</f>
        <v>396717360</v>
      </c>
      <c r="M40" s="74">
        <f>F40*Sheet1!F40</f>
        <v>782783100</v>
      </c>
      <c r="N40" s="74">
        <f>G40*Sheet1!G40</f>
        <v>907498413</v>
      </c>
      <c r="P40" s="75">
        <f>I40/B40</f>
        <v>2458</v>
      </c>
      <c r="Q40" s="75">
        <f>J40/C40</f>
        <v>2597</v>
      </c>
      <c r="R40" s="75">
        <f>K40/D40</f>
        <v>2944</v>
      </c>
      <c r="S40" s="75">
        <f>L40/E40</f>
        <v>3380</v>
      </c>
      <c r="T40" s="75">
        <f>M40/F40</f>
        <v>6105</v>
      </c>
      <c r="U40" s="75">
        <f>N40/G40</f>
        <v>6813</v>
      </c>
      <c r="W40" s="73">
        <f>Sheet1!B40-Sheet2!P40</f>
        <v>0</v>
      </c>
      <c r="X40" s="73">
        <f>Sheet1!C40-Sheet2!Q40</f>
        <v>0</v>
      </c>
      <c r="Y40" s="73">
        <f>Sheet1!D40-Sheet2!R40</f>
        <v>0</v>
      </c>
      <c r="Z40" s="73">
        <f>Sheet1!E40-Sheet2!S40</f>
        <v>0</v>
      </c>
      <c r="AA40" s="73">
        <f>Sheet1!F40-Sheet2!T40</f>
        <v>0</v>
      </c>
    </row>
    <row r="41" spans="1:240" x14ac:dyDescent="0.25">
      <c r="A41" s="5" t="s">
        <v>23</v>
      </c>
      <c r="B41" s="3">
        <v>170677</v>
      </c>
      <c r="C41" s="3">
        <v>165349</v>
      </c>
      <c r="D41" s="10">
        <v>166756</v>
      </c>
      <c r="E41" s="10">
        <v>155566</v>
      </c>
      <c r="F41" s="10">
        <v>146927</v>
      </c>
      <c r="G41" s="24">
        <v>156941</v>
      </c>
      <c r="I41" s="74">
        <f>B41*Sheet1!B41</f>
        <v>334356243</v>
      </c>
      <c r="J41" s="74">
        <f>C41*Sheet1!C41</f>
        <v>406262493</v>
      </c>
      <c r="K41" s="74">
        <f>D41*Sheet1!D41</f>
        <v>494098028</v>
      </c>
      <c r="L41" s="74">
        <f>E41*Sheet1!E41</f>
        <v>489099504</v>
      </c>
      <c r="M41" s="74">
        <f>F41*Sheet1!F41</f>
        <v>850119622</v>
      </c>
      <c r="N41" s="74">
        <f>G41*Sheet1!G41</f>
        <v>1168268804</v>
      </c>
      <c r="P41" s="75">
        <f>I41/B41</f>
        <v>1959</v>
      </c>
      <c r="Q41" s="75">
        <f>J41/C41</f>
        <v>2457</v>
      </c>
      <c r="R41" s="75">
        <f>K41/D41</f>
        <v>2963</v>
      </c>
      <c r="S41" s="75">
        <f>L41/E41</f>
        <v>3144</v>
      </c>
      <c r="T41" s="75">
        <f>M41/F41</f>
        <v>5786</v>
      </c>
      <c r="U41" s="75">
        <f>N41/G41</f>
        <v>7444</v>
      </c>
      <c r="W41" s="73">
        <f>Sheet1!B41-Sheet2!P41</f>
        <v>0</v>
      </c>
      <c r="X41" s="73">
        <f>Sheet1!C41-Sheet2!Q41</f>
        <v>0</v>
      </c>
      <c r="Y41" s="73">
        <f>Sheet1!D41-Sheet2!R41</f>
        <v>0</v>
      </c>
      <c r="Z41" s="73">
        <f>Sheet1!E41-Sheet2!S41</f>
        <v>0</v>
      </c>
      <c r="AA41" s="73">
        <f>Sheet1!F41-Sheet2!T41</f>
        <v>0</v>
      </c>
    </row>
    <row r="42" spans="1:240" x14ac:dyDescent="0.25">
      <c r="A42" s="5" t="s">
        <v>27</v>
      </c>
      <c r="B42" s="3">
        <v>109032</v>
      </c>
      <c r="C42" s="3">
        <v>109108</v>
      </c>
      <c r="D42" s="10">
        <v>111144</v>
      </c>
      <c r="E42" s="10">
        <v>105729</v>
      </c>
      <c r="F42" s="10">
        <v>109002</v>
      </c>
      <c r="G42" s="24">
        <v>119481</v>
      </c>
      <c r="I42" s="74">
        <f>B42*Sheet1!B42</f>
        <v>257751648</v>
      </c>
      <c r="J42" s="74">
        <f>C42*Sheet1!C42</f>
        <v>322523248</v>
      </c>
      <c r="K42" s="74">
        <f>D42*Sheet1!D42</f>
        <v>352993344</v>
      </c>
      <c r="L42" s="74">
        <f>E42*Sheet1!E42</f>
        <v>444378987</v>
      </c>
      <c r="M42" s="74">
        <f>F42*Sheet1!F42</f>
        <v>672433338</v>
      </c>
      <c r="N42" s="74">
        <f>G42*Sheet1!G42</f>
        <v>790008372</v>
      </c>
      <c r="P42" s="75">
        <f>I42/B42</f>
        <v>2364</v>
      </c>
      <c r="Q42" s="75">
        <f>J42/C42</f>
        <v>2956</v>
      </c>
      <c r="R42" s="75">
        <f>K42/D42</f>
        <v>3176</v>
      </c>
      <c r="S42" s="75">
        <f>L42/E42</f>
        <v>4203</v>
      </c>
      <c r="T42" s="75">
        <f>M42/F42</f>
        <v>6169</v>
      </c>
      <c r="U42" s="75">
        <f>N42/G42</f>
        <v>6612</v>
      </c>
      <c r="W42" s="73">
        <f>Sheet1!B42-Sheet2!P42</f>
        <v>0</v>
      </c>
      <c r="X42" s="73">
        <f>Sheet1!C42-Sheet2!Q42</f>
        <v>0</v>
      </c>
      <c r="Y42" s="73">
        <f>Sheet1!D42-Sheet2!R42</f>
        <v>0</v>
      </c>
      <c r="Z42" s="73">
        <f>Sheet1!E42-Sheet2!S42</f>
        <v>0</v>
      </c>
      <c r="AA42" s="73">
        <f>Sheet1!F42-Sheet2!T42</f>
        <v>0</v>
      </c>
    </row>
    <row r="43" spans="1:240" x14ac:dyDescent="0.25">
      <c r="B43" s="32"/>
      <c r="C43" s="32"/>
      <c r="D43" s="32"/>
      <c r="E43" s="32"/>
      <c r="F43" s="32"/>
      <c r="G43" s="32"/>
      <c r="P43" s="72"/>
      <c r="Q43" s="72"/>
      <c r="R43" s="72"/>
      <c r="S43" s="72"/>
      <c r="T43" s="72"/>
      <c r="U43" s="72"/>
      <c r="W43" s="73"/>
      <c r="X43" s="73"/>
      <c r="Y43" s="73"/>
      <c r="Z43" s="73"/>
      <c r="AA43" s="73"/>
    </row>
    <row r="44" spans="1:240" x14ac:dyDescent="0.25">
      <c r="A44" s="2" t="s">
        <v>19</v>
      </c>
      <c r="B44" s="42">
        <f t="shared" ref="B44:M44" si="8">SUM(B46:B49)</f>
        <v>408272</v>
      </c>
      <c r="C44" s="42">
        <f t="shared" si="8"/>
        <v>378192</v>
      </c>
      <c r="D44" s="42">
        <f t="shared" si="8"/>
        <v>385548</v>
      </c>
      <c r="E44" s="42">
        <f t="shared" si="8"/>
        <v>401754</v>
      </c>
      <c r="F44" s="42">
        <f t="shared" si="8"/>
        <v>397142</v>
      </c>
      <c r="G44" s="42">
        <v>374675</v>
      </c>
      <c r="I44" s="42">
        <f t="shared" si="8"/>
        <v>661365528</v>
      </c>
      <c r="J44" s="42">
        <f t="shared" si="8"/>
        <v>718885452</v>
      </c>
      <c r="K44" s="42">
        <f t="shared" si="8"/>
        <v>897595292</v>
      </c>
      <c r="L44" s="42">
        <f t="shared" si="8"/>
        <v>1097730656</v>
      </c>
      <c r="M44" s="42">
        <f t="shared" si="8"/>
        <v>2060559768</v>
      </c>
      <c r="N44" s="42">
        <f t="shared" ref="N44" si="9">SUM(N46:N49)</f>
        <v>2208529516</v>
      </c>
      <c r="O44" s="2"/>
      <c r="P44" s="72">
        <f>I44/B44</f>
        <v>1619.9139985107968</v>
      </c>
      <c r="Q44" s="72">
        <f>J44/C44</f>
        <v>1900.8478550577483</v>
      </c>
      <c r="R44" s="72">
        <f>K44/D44</f>
        <v>2328.102576073537</v>
      </c>
      <c r="S44" s="72">
        <f>L44/E44</f>
        <v>2732.3453058339182</v>
      </c>
      <c r="T44" s="72">
        <f>M44/F44</f>
        <v>5188.4710456209614</v>
      </c>
      <c r="U44" s="72">
        <f>N44/G44</f>
        <v>5894.5206272102487</v>
      </c>
      <c r="V44" s="2"/>
      <c r="W44" s="73">
        <f>Sheet1!B44-Sheet2!P44</f>
        <v>96.951228592702819</v>
      </c>
      <c r="X44" s="73">
        <f>Sheet1!C44-Sheet2!Q44</f>
        <v>169.44183906587159</v>
      </c>
      <c r="Y44" s="73">
        <f>Sheet1!D44-Sheet2!R44</f>
        <v>0</v>
      </c>
      <c r="Z44" s="73">
        <f>Sheet1!E44-Sheet2!S44</f>
        <v>0</v>
      </c>
      <c r="AA44" s="73">
        <f>Sheet1!F44-Sheet2!T44</f>
        <v>0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</row>
    <row r="45" spans="1:240" x14ac:dyDescent="0.25">
      <c r="B45" s="32"/>
      <c r="C45" s="32"/>
      <c r="D45" s="32"/>
      <c r="E45" s="32"/>
      <c r="F45" s="32"/>
      <c r="G45" s="32"/>
      <c r="P45" s="72"/>
      <c r="Q45" s="72"/>
      <c r="R45" s="72"/>
      <c r="S45" s="72"/>
      <c r="T45" s="72"/>
      <c r="U45" s="72"/>
      <c r="W45" s="73"/>
      <c r="X45" s="73"/>
      <c r="Y45" s="73"/>
      <c r="Z45" s="73"/>
      <c r="AA45" s="73"/>
    </row>
    <row r="46" spans="1:240" x14ac:dyDescent="0.25">
      <c r="A46" s="5" t="s">
        <v>13</v>
      </c>
      <c r="B46" s="3">
        <v>125019</v>
      </c>
      <c r="C46" s="3">
        <v>123762</v>
      </c>
      <c r="D46" s="3">
        <v>122443</v>
      </c>
      <c r="E46" s="10">
        <v>125385</v>
      </c>
      <c r="F46" s="10">
        <v>133188</v>
      </c>
      <c r="G46" s="24">
        <v>126420</v>
      </c>
      <c r="I46" s="74">
        <f>B46*Sheet1!B46</f>
        <v>176276790</v>
      </c>
      <c r="J46" s="74">
        <f>C46*Sheet1!C46</f>
        <v>233043846</v>
      </c>
      <c r="K46" s="74">
        <f>D46*Sheet1!D46</f>
        <v>251742808</v>
      </c>
      <c r="L46" s="74">
        <f>E46*Sheet1!E46</f>
        <v>339041040</v>
      </c>
      <c r="M46" s="74">
        <f>F46*Sheet1!F46</f>
        <v>652088448</v>
      </c>
      <c r="N46" s="74">
        <f>G46*Sheet1!G46</f>
        <v>658774620</v>
      </c>
      <c r="P46" s="75">
        <f>I46/B46</f>
        <v>1410</v>
      </c>
      <c r="Q46" s="75">
        <f>J46/C46</f>
        <v>1883</v>
      </c>
      <c r="R46" s="75">
        <f>K46/D46</f>
        <v>2056</v>
      </c>
      <c r="S46" s="75">
        <f>L46/E46</f>
        <v>2704</v>
      </c>
      <c r="T46" s="75">
        <f>M46/F46</f>
        <v>4896</v>
      </c>
      <c r="U46" s="75">
        <f>N46/G46</f>
        <v>5211</v>
      </c>
      <c r="W46" s="73">
        <f>Sheet1!B46-Sheet2!P46</f>
        <v>0</v>
      </c>
      <c r="X46" s="73">
        <f>Sheet1!C46-Sheet2!Q46</f>
        <v>0</v>
      </c>
      <c r="Y46" s="73">
        <f>Sheet1!D46-Sheet2!R46</f>
        <v>0</v>
      </c>
      <c r="Z46" s="73">
        <f>Sheet1!E46-Sheet2!S46</f>
        <v>0</v>
      </c>
      <c r="AA46" s="73">
        <f>Sheet1!F46-Sheet2!T46</f>
        <v>0</v>
      </c>
    </row>
    <row r="47" spans="1:240" x14ac:dyDescent="0.25">
      <c r="A47" s="5" t="s">
        <v>24</v>
      </c>
      <c r="B47" s="3">
        <v>64305</v>
      </c>
      <c r="C47" s="3">
        <v>55657</v>
      </c>
      <c r="D47" s="3">
        <v>56424</v>
      </c>
      <c r="E47" s="10">
        <v>56650</v>
      </c>
      <c r="F47" s="10">
        <v>60255</v>
      </c>
      <c r="G47" s="24">
        <v>65212</v>
      </c>
      <c r="I47" s="74">
        <f>B47*Sheet1!B47</f>
        <v>83725110</v>
      </c>
      <c r="J47" s="74">
        <f>C47*Sheet1!C47</f>
        <v>101128769</v>
      </c>
      <c r="K47" s="74">
        <f>D47*Sheet1!D47</f>
        <v>137448864</v>
      </c>
      <c r="L47" s="74">
        <f>E47*Sheet1!E47</f>
        <v>142531400</v>
      </c>
      <c r="M47" s="74">
        <f>F47*Sheet1!F47</f>
        <v>382076955</v>
      </c>
      <c r="N47" s="74">
        <f>G47*Sheet1!G47</f>
        <v>430594836</v>
      </c>
      <c r="P47" s="75">
        <f>I47/B47</f>
        <v>1302</v>
      </c>
      <c r="Q47" s="75">
        <f>J47/C47</f>
        <v>1817</v>
      </c>
      <c r="R47" s="75">
        <f>K47/D47</f>
        <v>2436</v>
      </c>
      <c r="S47" s="75">
        <f>L47/E47</f>
        <v>2516</v>
      </c>
      <c r="T47" s="75">
        <f>M47/F47</f>
        <v>6341</v>
      </c>
      <c r="U47" s="75">
        <f>N47/G47</f>
        <v>6603</v>
      </c>
      <c r="W47" s="73">
        <f>Sheet1!B47-Sheet2!P47</f>
        <v>0</v>
      </c>
      <c r="X47" s="73">
        <f>Sheet1!C47-Sheet2!Q47</f>
        <v>0</v>
      </c>
      <c r="Y47" s="73">
        <f>Sheet1!D47-Sheet2!R47</f>
        <v>0</v>
      </c>
      <c r="Z47" s="73">
        <f>Sheet1!E47-Sheet2!S47</f>
        <v>0</v>
      </c>
      <c r="AA47" s="73">
        <f>Sheet1!F47-Sheet2!T47</f>
        <v>0</v>
      </c>
    </row>
    <row r="48" spans="1:240" x14ac:dyDescent="0.25">
      <c r="A48" s="5" t="s">
        <v>32</v>
      </c>
      <c r="B48" s="3">
        <v>95542</v>
      </c>
      <c r="C48" s="3">
        <v>91254</v>
      </c>
      <c r="D48" s="3">
        <v>92057</v>
      </c>
      <c r="E48" s="10">
        <v>88470</v>
      </c>
      <c r="F48" s="10">
        <v>92852</v>
      </c>
      <c r="G48" s="24">
        <v>83739</v>
      </c>
      <c r="I48" s="74">
        <f>B48*Sheet1!B48</f>
        <v>180096670</v>
      </c>
      <c r="J48" s="74">
        <f>C48*Sheet1!C48</f>
        <v>208059120</v>
      </c>
      <c r="K48" s="74">
        <f>D48*Sheet1!D48</f>
        <v>253709092</v>
      </c>
      <c r="L48" s="74">
        <f>E48*Sheet1!E48</f>
        <v>301948110</v>
      </c>
      <c r="M48" s="74">
        <f>F48*Sheet1!F48</f>
        <v>537891636</v>
      </c>
      <c r="N48" s="74">
        <f>G48*Sheet1!G48</f>
        <v>526215876</v>
      </c>
      <c r="P48" s="75">
        <f>I48/B48</f>
        <v>1885</v>
      </c>
      <c r="Q48" s="75">
        <f>J48/C48</f>
        <v>2280</v>
      </c>
      <c r="R48" s="75">
        <f>K48/D48</f>
        <v>2756</v>
      </c>
      <c r="S48" s="75">
        <f>L48/E48</f>
        <v>3413</v>
      </c>
      <c r="T48" s="75">
        <f>M48/F48</f>
        <v>5793</v>
      </c>
      <c r="U48" s="75">
        <f>N48/G48</f>
        <v>6284</v>
      </c>
      <c r="W48" s="73">
        <f>Sheet1!B48-Sheet2!P48</f>
        <v>0</v>
      </c>
      <c r="X48" s="73">
        <f>Sheet1!C48-Sheet2!Q48</f>
        <v>0</v>
      </c>
      <c r="Y48" s="73">
        <f>Sheet1!D48-Sheet2!R48</f>
        <v>0</v>
      </c>
      <c r="Z48" s="73">
        <f>Sheet1!E48-Sheet2!S48</f>
        <v>0</v>
      </c>
      <c r="AA48" s="73">
        <f>Sheet1!F48-Sheet2!T48</f>
        <v>0</v>
      </c>
    </row>
    <row r="49" spans="1:27" ht="13.8" thickBot="1" x14ac:dyDescent="0.3">
      <c r="A49" s="7" t="s">
        <v>33</v>
      </c>
      <c r="B49" s="76">
        <v>123406</v>
      </c>
      <c r="C49" s="76">
        <v>107519</v>
      </c>
      <c r="D49" s="76">
        <v>114624</v>
      </c>
      <c r="E49" s="76">
        <v>131249</v>
      </c>
      <c r="F49" s="76">
        <v>110847</v>
      </c>
      <c r="G49" s="25">
        <v>99304</v>
      </c>
      <c r="I49" s="74">
        <f>B49*Sheet1!B49</f>
        <v>221266958</v>
      </c>
      <c r="J49" s="74">
        <f>C49*Sheet1!C49</f>
        <v>176653717</v>
      </c>
      <c r="K49" s="74">
        <f>D49*Sheet1!D49</f>
        <v>254694528</v>
      </c>
      <c r="L49" s="74">
        <f>E49*Sheet1!E49</f>
        <v>314210106</v>
      </c>
      <c r="M49" s="74">
        <f>F49*Sheet1!F49</f>
        <v>488502729</v>
      </c>
      <c r="N49" s="74">
        <f>G49*Sheet1!G49</f>
        <v>592944184</v>
      </c>
      <c r="P49" s="75">
        <f>I49/B49</f>
        <v>1793</v>
      </c>
      <c r="Q49" s="75">
        <f>J49/C49</f>
        <v>1643</v>
      </c>
      <c r="R49" s="75">
        <f>K49/D49</f>
        <v>2222</v>
      </c>
      <c r="S49" s="75">
        <f>L49/E49</f>
        <v>2394</v>
      </c>
      <c r="T49" s="75">
        <f>M49/F49</f>
        <v>4407</v>
      </c>
      <c r="U49" s="75">
        <f>N49/G49</f>
        <v>5971</v>
      </c>
      <c r="W49" s="73">
        <f>Sheet1!B49-Sheet2!P49</f>
        <v>0</v>
      </c>
      <c r="X49" s="73">
        <f>Sheet1!C49-Sheet2!Q49</f>
        <v>0</v>
      </c>
      <c r="Y49" s="73">
        <f>Sheet1!D49-Sheet2!R49</f>
        <v>0</v>
      </c>
      <c r="Z49" s="73">
        <f>Sheet1!E49-Sheet2!S49</f>
        <v>0</v>
      </c>
      <c r="AA49" s="73">
        <f>Sheet1!F49-Sheet2!T49</f>
        <v>0</v>
      </c>
    </row>
    <row r="50" spans="1:27" x14ac:dyDescent="0.25">
      <c r="A50" s="68" t="s">
        <v>95</v>
      </c>
    </row>
    <row r="51" spans="1:27" x14ac:dyDescent="0.25">
      <c r="A51" s="39" t="s">
        <v>96</v>
      </c>
    </row>
    <row r="52" spans="1:27" ht="9" customHeight="1" x14ac:dyDescent="0.25"/>
    <row r="53" spans="1:27" x14ac:dyDescent="0.25">
      <c r="A53" s="39" t="s">
        <v>97</v>
      </c>
    </row>
    <row r="54" spans="1:27" x14ac:dyDescent="0.25">
      <c r="A54" s="39" t="s">
        <v>98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B9FB00-8AE2-4812-9B19-F17A3985290A}"/>
</file>

<file path=customXml/itemProps2.xml><?xml version="1.0" encoding="utf-8"?>
<ds:datastoreItem xmlns:ds="http://schemas.openxmlformats.org/officeDocument/2006/customXml" ds:itemID="{39C3BFF0-5887-427B-834C-B669A438AECD}"/>
</file>

<file path=customXml/itemProps3.xml><?xml version="1.0" encoding="utf-8"?>
<ds:datastoreItem xmlns:ds="http://schemas.openxmlformats.org/officeDocument/2006/customXml" ds:itemID="{67EF3A03-F9EE-4044-9D49-B48158EEC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Final</vt:lpstr>
      <vt:lpstr>A</vt:lpstr>
      <vt:lpstr>Data</vt:lpstr>
      <vt:lpstr>Sort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2009-05-01T19:24:58Z</cp:lastPrinted>
  <dcterms:created xsi:type="dcterms:W3CDTF">2004-06-21T18:15:08Z</dcterms:created>
  <dcterms:modified xsi:type="dcterms:W3CDTF">2014-05-14T15:43:27Z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