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08" windowWidth="18480" windowHeight="11268"/>
  </bookViews>
  <sheets>
    <sheet name="age by state" sheetId="1" r:id="rId1"/>
    <sheet name="Farms per 1000 persons" sheetId="2" r:id="rId2"/>
  </sheets>
  <definedNames>
    <definedName name="_xlnm._FilterDatabase" localSheetId="1" hidden="1">'Farms per 1000 persons'!$B$1:$F$1</definedName>
    <definedName name="_xlnm.Print_Area" localSheetId="0">'age by state'!$C$7:$AJ$57</definedName>
    <definedName name="_xlnm.Print_Titles" localSheetId="0">'age by state'!$B:$B,'age by state'!$5:$6</definedName>
  </definedNames>
  <calcPr calcId="145621"/>
</workbook>
</file>

<file path=xl/calcChain.xml><?xml version="1.0" encoding="utf-8"?>
<calcChain xmlns="http://schemas.openxmlformats.org/spreadsheetml/2006/main">
  <c r="K2" i="2" l="1"/>
  <c r="E50" i="2"/>
  <c r="E40" i="2"/>
  <c r="E13" i="2"/>
  <c r="E44" i="2"/>
  <c r="E25" i="2"/>
  <c r="E46" i="2"/>
  <c r="E41" i="2"/>
  <c r="E42" i="2"/>
  <c r="E38" i="2"/>
  <c r="E36" i="2"/>
  <c r="E12" i="2"/>
  <c r="E30" i="2"/>
  <c r="E23" i="2"/>
  <c r="E4" i="2"/>
  <c r="E7" i="2"/>
  <c r="E10" i="2"/>
  <c r="E29" i="2"/>
  <c r="E28" i="2"/>
  <c r="E43" i="2"/>
  <c r="E49" i="2"/>
  <c r="E34" i="2"/>
  <c r="E14" i="2"/>
  <c r="E15" i="2"/>
  <c r="E11" i="2"/>
  <c r="E5" i="2"/>
  <c r="E6" i="2"/>
  <c r="E47" i="2"/>
  <c r="E39" i="2"/>
  <c r="E51" i="2"/>
  <c r="E17" i="2"/>
  <c r="E45" i="2"/>
  <c r="E35" i="2"/>
  <c r="E2" i="2"/>
  <c r="E26" i="2"/>
  <c r="E8" i="2"/>
  <c r="E22" i="2"/>
  <c r="E37" i="2"/>
  <c r="E48" i="2"/>
  <c r="E33" i="2"/>
  <c r="E3" i="2"/>
  <c r="E20" i="2"/>
  <c r="E21" i="2"/>
  <c r="E27" i="2"/>
  <c r="E18" i="2"/>
  <c r="E31" i="2"/>
  <c r="E32" i="2"/>
  <c r="E19" i="2"/>
  <c r="E16" i="2"/>
  <c r="E9" i="2"/>
  <c r="E24" i="2"/>
  <c r="F9" i="2" l="1"/>
  <c r="F19" i="2"/>
  <c r="F31" i="2"/>
  <c r="F27" i="2"/>
  <c r="F20" i="2"/>
  <c r="F33" i="2"/>
  <c r="F37" i="2"/>
  <c r="F8" i="2"/>
  <c r="F2" i="2"/>
  <c r="F45" i="2"/>
  <c r="F51" i="2"/>
  <c r="F47" i="2"/>
  <c r="F5" i="2"/>
  <c r="F15" i="2"/>
  <c r="F34" i="2"/>
  <c r="F43" i="2"/>
  <c r="F29" i="2"/>
  <c r="F7" i="2"/>
  <c r="F23" i="2"/>
  <c r="F12" i="2"/>
  <c r="F38" i="2"/>
  <c r="F41" i="2"/>
  <c r="F25" i="2"/>
  <c r="F13" i="2"/>
  <c r="F50" i="2"/>
  <c r="F24" i="2"/>
  <c r="F16" i="2"/>
  <c r="F32" i="2"/>
  <c r="F18" i="2"/>
  <c r="F21" i="2"/>
  <c r="F3" i="2"/>
  <c r="F48" i="2"/>
  <c r="F22" i="2"/>
  <c r="F26" i="2"/>
  <c r="F35" i="2"/>
  <c r="F17" i="2"/>
  <c r="F39" i="2"/>
  <c r="F6" i="2"/>
  <c r="F11" i="2"/>
  <c r="F14" i="2"/>
  <c r="F49" i="2"/>
  <c r="F28" i="2"/>
  <c r="F10" i="2"/>
  <c r="F4" i="2"/>
  <c r="F30" i="2"/>
  <c r="F36" i="2"/>
  <c r="F42" i="2"/>
  <c r="F46" i="2"/>
  <c r="F44" i="2"/>
  <c r="F40" i="2"/>
  <c r="AD26" i="1"/>
  <c r="AD8" i="1"/>
  <c r="AC15" i="1"/>
  <c r="AC16" i="1"/>
  <c r="AD16" i="1" s="1"/>
  <c r="AC17" i="1"/>
  <c r="AD17" i="1" s="1"/>
  <c r="AC18" i="1"/>
  <c r="AC19" i="1"/>
  <c r="AC20" i="1"/>
  <c r="AD20" i="1" s="1"/>
  <c r="AC21" i="1"/>
  <c r="AD21" i="1" s="1"/>
  <c r="AC22" i="1"/>
  <c r="AC23" i="1"/>
  <c r="AC24" i="1"/>
  <c r="AD24" i="1" s="1"/>
  <c r="AC25" i="1"/>
  <c r="AC27" i="1"/>
  <c r="AD27" i="1" s="1"/>
  <c r="AC28" i="1"/>
  <c r="AD28" i="1" s="1"/>
  <c r="AC29" i="1"/>
  <c r="AC30" i="1"/>
  <c r="AC31" i="1"/>
  <c r="AC32" i="1"/>
  <c r="AD32" i="1" s="1"/>
  <c r="AC33" i="1"/>
  <c r="AC34" i="1"/>
  <c r="AC35" i="1"/>
  <c r="AC36" i="1"/>
  <c r="AC37" i="1"/>
  <c r="AC38" i="1"/>
  <c r="AC39" i="1"/>
  <c r="AC40" i="1"/>
  <c r="AD40" i="1" s="1"/>
  <c r="AC41" i="1"/>
  <c r="AC42" i="1"/>
  <c r="AD42" i="1" s="1"/>
  <c r="AC43" i="1"/>
  <c r="AC44" i="1"/>
  <c r="AC45" i="1"/>
  <c r="AD45" i="1" s="1"/>
  <c r="AC46" i="1"/>
  <c r="AC47" i="1"/>
  <c r="AD47" i="1" s="1"/>
  <c r="AC48" i="1"/>
  <c r="AC49" i="1"/>
  <c r="AD49" i="1" s="1"/>
  <c r="AC50" i="1"/>
  <c r="AC51" i="1"/>
  <c r="AC52" i="1"/>
  <c r="AC53" i="1"/>
  <c r="AD53" i="1" s="1"/>
  <c r="AC54" i="1"/>
  <c r="AC55" i="1"/>
  <c r="AD55" i="1" s="1"/>
  <c r="AC56" i="1"/>
  <c r="AD56" i="1" s="1"/>
  <c r="AC57" i="1"/>
  <c r="AC9" i="1"/>
  <c r="AC10" i="1"/>
  <c r="AC11" i="1"/>
  <c r="AC12" i="1"/>
  <c r="AC13" i="1"/>
  <c r="AC14" i="1"/>
  <c r="AD14" i="1" s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9" i="1"/>
  <c r="Y10" i="1"/>
  <c r="Y11" i="1"/>
  <c r="Y12" i="1"/>
  <c r="Y8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10" i="1"/>
  <c r="W11" i="1"/>
  <c r="W12" i="1"/>
  <c r="W13" i="1"/>
  <c r="W14" i="1"/>
  <c r="W15" i="1"/>
  <c r="W16" i="1"/>
  <c r="W17" i="1"/>
  <c r="W9" i="1"/>
  <c r="W8" i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8" i="1"/>
  <c r="R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8" i="1"/>
  <c r="O8" i="1" s="1"/>
  <c r="K8" i="1" l="1"/>
  <c r="L9" i="1" s="1"/>
  <c r="K9" i="1"/>
  <c r="K10" i="1"/>
  <c r="L10" i="1" s="1"/>
  <c r="K11" i="1"/>
  <c r="K12" i="1"/>
  <c r="L12" i="1" s="1"/>
  <c r="K13" i="1"/>
  <c r="K14" i="1"/>
  <c r="L14" i="1" s="1"/>
  <c r="K15" i="1"/>
  <c r="K16" i="1"/>
  <c r="L16" i="1" s="1"/>
  <c r="K17" i="1"/>
  <c r="K18" i="1"/>
  <c r="L18" i="1" s="1"/>
  <c r="K19" i="1"/>
  <c r="K20" i="1"/>
  <c r="L20" i="1" s="1"/>
  <c r="K21" i="1"/>
  <c r="K22" i="1"/>
  <c r="L22" i="1" s="1"/>
  <c r="K23" i="1"/>
  <c r="K24" i="1"/>
  <c r="L24" i="1" s="1"/>
  <c r="K25" i="1"/>
  <c r="K26" i="1"/>
  <c r="L26" i="1" s="1"/>
  <c r="K27" i="1"/>
  <c r="K28" i="1"/>
  <c r="L28" i="1" s="1"/>
  <c r="K29" i="1"/>
  <c r="K30" i="1"/>
  <c r="L30" i="1" s="1"/>
  <c r="K31" i="1"/>
  <c r="K32" i="1"/>
  <c r="L32" i="1" s="1"/>
  <c r="K33" i="1"/>
  <c r="K34" i="1"/>
  <c r="L34" i="1" s="1"/>
  <c r="K35" i="1"/>
  <c r="K36" i="1"/>
  <c r="L36" i="1" s="1"/>
  <c r="K37" i="1"/>
  <c r="K38" i="1"/>
  <c r="L38" i="1" s="1"/>
  <c r="K39" i="1"/>
  <c r="K40" i="1"/>
  <c r="L40" i="1" s="1"/>
  <c r="K41" i="1"/>
  <c r="K42" i="1"/>
  <c r="L42" i="1" s="1"/>
  <c r="K43" i="1"/>
  <c r="K44" i="1"/>
  <c r="L44" i="1" s="1"/>
  <c r="K45" i="1"/>
  <c r="K46" i="1"/>
  <c r="L46" i="1" s="1"/>
  <c r="K47" i="1"/>
  <c r="K48" i="1"/>
  <c r="L48" i="1" s="1"/>
  <c r="K49" i="1"/>
  <c r="K50" i="1"/>
  <c r="L50" i="1" s="1"/>
  <c r="K51" i="1"/>
  <c r="K52" i="1"/>
  <c r="L52" i="1" s="1"/>
  <c r="K53" i="1"/>
  <c r="K54" i="1"/>
  <c r="L54" i="1" s="1"/>
  <c r="K55" i="1"/>
  <c r="K56" i="1"/>
  <c r="L56" i="1" s="1"/>
  <c r="K57" i="1"/>
  <c r="K7" i="1"/>
  <c r="I28" i="1"/>
  <c r="I29" i="1"/>
  <c r="J29" i="1" s="1"/>
  <c r="I30" i="1"/>
  <c r="I31" i="1"/>
  <c r="J31" i="1" s="1"/>
  <c r="I32" i="1"/>
  <c r="I33" i="1"/>
  <c r="J33" i="1" s="1"/>
  <c r="I34" i="1"/>
  <c r="I35" i="1"/>
  <c r="J35" i="1" s="1"/>
  <c r="I36" i="1"/>
  <c r="I37" i="1"/>
  <c r="J37" i="1" s="1"/>
  <c r="I38" i="1"/>
  <c r="I39" i="1"/>
  <c r="J39" i="1" s="1"/>
  <c r="I40" i="1"/>
  <c r="I41" i="1"/>
  <c r="J41" i="1" s="1"/>
  <c r="I42" i="1"/>
  <c r="I43" i="1"/>
  <c r="J43" i="1" s="1"/>
  <c r="I44" i="1"/>
  <c r="I45" i="1"/>
  <c r="J45" i="1" s="1"/>
  <c r="I46" i="1"/>
  <c r="I47" i="1"/>
  <c r="J47" i="1" s="1"/>
  <c r="I48" i="1"/>
  <c r="I49" i="1"/>
  <c r="J49" i="1" s="1"/>
  <c r="I50" i="1"/>
  <c r="I51" i="1"/>
  <c r="J51" i="1" s="1"/>
  <c r="I52" i="1"/>
  <c r="I53" i="1"/>
  <c r="J53" i="1" s="1"/>
  <c r="I54" i="1"/>
  <c r="I55" i="1"/>
  <c r="J55" i="1" s="1"/>
  <c r="I56" i="1"/>
  <c r="I57" i="1"/>
  <c r="J57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7" i="1"/>
  <c r="I8" i="1"/>
  <c r="D2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F27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9" i="1"/>
  <c r="F8" i="1"/>
  <c r="L8" i="1" l="1"/>
  <c r="J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L57" i="1"/>
  <c r="L55" i="1"/>
  <c r="L53" i="1"/>
  <c r="L51" i="1"/>
  <c r="L49" i="1"/>
  <c r="L47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27" i="1"/>
  <c r="H2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9" i="1"/>
  <c r="H8" i="1"/>
</calcChain>
</file>

<file path=xl/sharedStrings.xml><?xml version="1.0" encoding="utf-8"?>
<sst xmlns="http://schemas.openxmlformats.org/spreadsheetml/2006/main" count="158" uniqueCount="73">
  <si>
    <t>Alabama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</si>
  <si>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</si>
  <si>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</si>
  <si>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</si>
  <si>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</si>
  <si>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</si>
  <si>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</si>
  <si>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</si>
  <si>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</si>
  <si>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</si>
  <si>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</si>
  <si>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</si>
  <si>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</si>
  <si>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</si>
  <si>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</si>
  <si>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</si>
  <si>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</si>
  <si>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</si>
  <si>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</si>
  <si>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</si>
  <si>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</si>
  <si>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</si>
  <si>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</si>
  <si>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</si>
  <si>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</si>
  <si>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</si>
  <si>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</si>
  <si>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</si>
  <si>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</si>
  <si>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</si>
  <si>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</si>
  <si>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</si>
  <si>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</si>
  <si>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</si>
  <si>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</si>
  <si>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</si>
  <si>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</si>
  <si>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</si>
  <si>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</si>
  <si>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</si>
  <si>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</si>
  <si>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</si>
  <si>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</si>
  <si>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</si>
  <si>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</si>
  <si>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</si>
  <si>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</si>
  <si>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</si>
  <si>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</si>
  <si>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Rank</t>
  </si>
  <si>
    <t>Percent</t>
  </si>
  <si>
    <t>Alaska</t>
  </si>
  <si>
    <t>Hawaii</t>
  </si>
  <si>
    <t>2007</t>
  </si>
  <si>
    <t>Rank 07</t>
  </si>
  <si>
    <t>2002</t>
  </si>
  <si>
    <t>Rank 02</t>
  </si>
  <si>
    <t>Average Age of Principal Operator (Years)</t>
  </si>
  <si>
    <t>Number</t>
  </si>
  <si>
    <t>Selected Crops Harvested \ Tobacco (Pounds)</t>
  </si>
  <si>
    <t>State</t>
  </si>
  <si>
    <t>TABLE 3:  NATIONAL COMPARISONS</t>
  </si>
  <si>
    <t>Land in Farms in 2012 (Acres)</t>
  </si>
  <si>
    <t>Total Land Area in 2012(Acres)</t>
  </si>
  <si>
    <t>Average Farm Size in 2012 (Acres)</t>
  </si>
  <si>
    <t>Percentage of Land in Farms in 2012</t>
  </si>
  <si>
    <t>Broilers and other meat-type chickens sold in 2012</t>
  </si>
  <si>
    <t>Poultry \ Layers in 2012</t>
  </si>
  <si>
    <t>Farms in 2012 (Number)</t>
  </si>
  <si>
    <t xml:space="preserve"> (D)</t>
  </si>
  <si>
    <t>Milk sales in 2012 ($1,000)</t>
  </si>
  <si>
    <t>2012 $</t>
  </si>
  <si>
    <t>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</si>
</sst>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&quot;$&quot;#,##0"/>
    <numFmt numFmtId="166" formatCode="0.0"/>
  </numFmts>
  <fonts count="2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4" applyNumberFormat="0" applyAlignment="0" applyProtection="0"/>
    <xf numFmtId="0" fontId="6" fillId="28" borderId="5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4" applyNumberFormat="0" applyAlignment="0" applyProtection="0"/>
    <xf numFmtId="0" fontId="13" fillId="0" borderId="9" applyNumberFormat="0" applyFill="0" applyAlignment="0" applyProtection="0"/>
    <xf numFmtId="0" fontId="14" fillId="31" borderId="0" applyNumberFormat="0" applyBorder="0" applyAlignment="0" applyProtection="0"/>
    <xf numFmtId="0" fontId="2" fillId="32" borderId="10" applyNumberFormat="0" applyFont="0" applyAlignment="0" applyProtection="0"/>
    <xf numFmtId="0" fontId="15" fillId="27" borderId="11" applyNumberFormat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3" fontId="0" fillId="0" borderId="0" xfId="0" applyNumberFormat="1"/>
    <xf numFmtId="0" fontId="19" fillId="0" borderId="0" xfId="0" applyFont="1"/>
    <xf numFmtId="3" fontId="19" fillId="0" borderId="0" xfId="0" applyNumberFormat="1" applyFont="1"/>
    <xf numFmtId="0" fontId="19" fillId="0" borderId="0" xfId="0" applyFont="1" applyFill="1" applyBorder="1"/>
    <xf numFmtId="166" fontId="19" fillId="0" borderId="0" xfId="0" applyNumberFormat="1" applyFont="1" applyFill="1" applyBorder="1"/>
    <xf numFmtId="0" fontId="20" fillId="0" borderId="0" xfId="0" applyFont="1"/>
    <xf numFmtId="166" fontId="0" fillId="0" borderId="0" xfId="0" applyNumberFormat="1"/>
    <xf numFmtId="0" fontId="19" fillId="0" borderId="1" xfId="0" applyFont="1" applyBorder="1"/>
    <xf numFmtId="3" fontId="0" fillId="0" borderId="1" xfId="0" applyNumberFormat="1" applyBorder="1"/>
    <xf numFmtId="0" fontId="19" fillId="0" borderId="1" xfId="0" applyFont="1" applyFill="1" applyBorder="1"/>
    <xf numFmtId="3" fontId="19" fillId="0" borderId="1" xfId="0" applyNumberFormat="1" applyFont="1" applyBorder="1"/>
    <xf numFmtId="164" fontId="2" fillId="0" borderId="1" xfId="39" applyNumberFormat="1" applyFont="1" applyBorder="1"/>
    <xf numFmtId="0" fontId="0" fillId="0" borderId="1" xfId="0" applyBorder="1"/>
    <xf numFmtId="3" fontId="19" fillId="0" borderId="1" xfId="0" applyNumberFormat="1" applyFont="1" applyFill="1" applyBorder="1"/>
    <xf numFmtId="164" fontId="19" fillId="0" borderId="1" xfId="39" applyNumberFormat="1" applyFont="1" applyFill="1" applyBorder="1"/>
    <xf numFmtId="3" fontId="19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20" fillId="0" borderId="1" xfId="0" applyFont="1" applyBorder="1"/>
    <xf numFmtId="3" fontId="17" fillId="0" borderId="1" xfId="0" applyNumberFormat="1" applyFont="1" applyBorder="1"/>
    <xf numFmtId="0" fontId="20" fillId="0" borderId="1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0" fillId="0" borderId="0" xfId="0" applyFont="1" applyAlignment="1">
      <alignment wrapText="1"/>
    </xf>
    <xf numFmtId="0" fontId="20" fillId="0" borderId="1" xfId="0" applyNumberFormat="1" applyFont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21" fillId="0" borderId="1" xfId="0" applyFont="1" applyBorder="1"/>
    <xf numFmtId="3" fontId="21" fillId="0" borderId="1" xfId="0" applyNumberFormat="1" applyFont="1" applyBorder="1"/>
    <xf numFmtId="164" fontId="21" fillId="0" borderId="1" xfId="39" applyNumberFormat="1" applyFont="1" applyBorder="1"/>
    <xf numFmtId="3" fontId="21" fillId="0" borderId="1" xfId="0" applyNumberFormat="1" applyFont="1" applyFill="1" applyBorder="1"/>
    <xf numFmtId="164" fontId="21" fillId="0" borderId="1" xfId="39" applyNumberFormat="1" applyFont="1" applyFill="1" applyBorder="1"/>
    <xf numFmtId="0" fontId="21" fillId="0" borderId="1" xfId="0" applyFont="1" applyFill="1" applyBorder="1"/>
    <xf numFmtId="0" fontId="21" fillId="0" borderId="0" xfId="0" applyFont="1"/>
    <xf numFmtId="164" fontId="0" fillId="0" borderId="1" xfId="39" applyNumberFormat="1" applyFont="1" applyBorder="1"/>
    <xf numFmtId="164" fontId="19" fillId="0" borderId="1" xfId="39" applyNumberFormat="1" applyFont="1" applyBorder="1" applyAlignment="1">
      <alignment horizontal="right"/>
    </xf>
    <xf numFmtId="166" fontId="19" fillId="0" borderId="1" xfId="0" applyNumberFormat="1" applyFont="1" applyBorder="1"/>
    <xf numFmtId="166" fontId="21" fillId="0" borderId="1" xfId="0" applyNumberFormat="1" applyFont="1" applyBorder="1"/>
    <xf numFmtId="3" fontId="19" fillId="0" borderId="1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165" fontId="20" fillId="0" borderId="13" xfId="0" applyNumberFormat="1" applyFont="1" applyFill="1" applyBorder="1" applyAlignment="1"/>
    <xf numFmtId="165" fontId="20" fillId="0" borderId="14" xfId="0" applyNumberFormat="1" applyFont="1" applyFill="1" applyBorder="1" applyAlignment="1"/>
    <xf numFmtId="0" fontId="20" fillId="0" borderId="1" xfId="0" applyNumberFormat="1" applyFont="1" applyFill="1" applyBorder="1"/>
    <xf numFmtId="165" fontId="19" fillId="0" borderId="1" xfId="0" applyNumberFormat="1" applyFont="1" applyFill="1" applyBorder="1"/>
    <xf numFmtId="165" fontId="19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right"/>
    </xf>
    <xf numFmtId="165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165" fontId="19" fillId="0" borderId="0" xfId="0" applyNumberFormat="1" applyFont="1" applyFill="1"/>
    <xf numFmtId="0" fontId="19" fillId="0" borderId="0" xfId="0" applyFont="1" applyFill="1"/>
    <xf numFmtId="165" fontId="20" fillId="0" borderId="1" xfId="0" quotePrefix="1" applyNumberFormat="1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center" wrapText="1"/>
    </xf>
    <xf numFmtId="166" fontId="17" fillId="0" borderId="1" xfId="0" applyNumberFormat="1" applyFont="1" applyBorder="1" applyAlignment="1">
      <alignment horizontal="center" wrapText="1"/>
    </xf>
    <xf numFmtId="3" fontId="17" fillId="0" borderId="2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3" fontId="0" fillId="0" borderId="15" xfId="0" applyNumberFormat="1" applyBorder="1" applyAlignment="1" applyProtection="1">
      <alignment horizontal="right"/>
      <protection locked="0"/>
    </xf>
    <xf numFmtId="3" fontId="0" fillId="0" borderId="0" xfId="0" applyNumberFormat="1" applyBorder="1"/>
    <xf numFmtId="0" fontId="18" fillId="0" borderId="0" xfId="0" applyFont="1"/>
    <xf numFmtId="3" fontId="18" fillId="0" borderId="0" xfId="0" applyNumberFormat="1" applyFont="1"/>
    <xf numFmtId="166" fontId="18" fillId="0" borderId="0" xfId="0" applyNumberFormat="1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7"/>
  <sheetViews>
    <sheetView showGridLines="0" tabSelected="1" zoomScale="82" zoomScaleNormal="82" workbookViewId="0"/>
  </sheetViews>
  <sheetFormatPr defaultColWidth="15" defaultRowHeight="14.4" x14ac:dyDescent="0.3"/>
  <cols>
    <col min="1" max="1" width="9.109375" style="2" customWidth="1"/>
    <col min="2" max="2" width="16.5546875" style="6" customWidth="1"/>
    <col min="3" max="3" width="17.33203125" style="1" bestFit="1" customWidth="1"/>
    <col min="4" max="4" width="6.44140625" style="1" customWidth="1"/>
    <col min="5" max="5" width="13.6640625" style="1" bestFit="1" customWidth="1"/>
    <col min="6" max="6" width="6.44140625" style="1" customWidth="1"/>
    <col min="7" max="7" width="15.88671875" style="1" bestFit="1" customWidth="1"/>
    <col min="8" max="8" width="6.6640625" style="1" customWidth="1"/>
    <col min="9" max="9" width="18" style="1" bestFit="1" customWidth="1"/>
    <col min="10" max="10" width="6.44140625" customWidth="1"/>
    <col min="11" max="11" width="18.109375" style="7" bestFit="1" customWidth="1"/>
    <col min="12" max="12" width="6.6640625" customWidth="1"/>
    <col min="13" max="13" width="13.5546875" style="3" bestFit="1" customWidth="1"/>
    <col min="14" max="14" width="7.88671875" style="2" bestFit="1" customWidth="1"/>
    <col min="15" max="15" width="5.6640625" style="2" bestFit="1" customWidth="1"/>
    <col min="16" max="16" width="12" style="1" bestFit="1" customWidth="1"/>
    <col min="17" max="17" width="7.88671875" bestFit="1" customWidth="1"/>
    <col min="18" max="18" width="5.6640625" bestFit="1" customWidth="1"/>
    <col min="19" max="19" width="12" style="49" bestFit="1" customWidth="1"/>
    <col min="20" max="20" width="7.88671875" style="50" bestFit="1" customWidth="1"/>
    <col min="21" max="21" width="5.6640625" style="50" bestFit="1" customWidth="1"/>
    <col min="22" max="22" width="5.5546875" style="2" bestFit="1" customWidth="1"/>
    <col min="23" max="23" width="5.6640625" style="2" bestFit="1" customWidth="1"/>
    <col min="24" max="24" width="5.5546875" style="2" bestFit="1" customWidth="1"/>
    <col min="25" max="25" width="5.6640625" style="2" bestFit="1" customWidth="1"/>
    <col min="26" max="26" width="5.5546875" style="2" bestFit="1" customWidth="1"/>
    <col min="27" max="27" width="5.6640625" style="2" bestFit="1" customWidth="1"/>
    <col min="28" max="28" width="12" style="4" bestFit="1" customWidth="1"/>
    <col min="29" max="29" width="8.109375" style="5" bestFit="1" customWidth="1"/>
    <col min="30" max="30" width="8.44140625" style="4" bestFit="1" customWidth="1"/>
    <col min="31" max="31" width="12" style="4" bestFit="1" customWidth="1"/>
    <col min="32" max="32" width="7.88671875" style="4" bestFit="1" customWidth="1"/>
    <col min="33" max="33" width="8.44140625" style="4" bestFit="1" customWidth="1"/>
    <col min="34" max="34" width="13.5546875" style="4" bestFit="1" customWidth="1"/>
    <col min="35" max="35" width="7.88671875" style="4" bestFit="1" customWidth="1"/>
    <col min="36" max="36" width="8.44140625" style="4" bestFit="1" customWidth="1"/>
    <col min="37" max="42" width="9.109375" customWidth="1"/>
    <col min="43" max="16384" width="15" style="2"/>
  </cols>
  <sheetData>
    <row r="1" spans="2:36" s="21" customFormat="1" x14ac:dyDescent="0.3">
      <c r="B1" s="25"/>
      <c r="S1" s="40"/>
      <c r="T1" s="40"/>
      <c r="U1" s="40"/>
    </row>
    <row r="2" spans="2:36" s="21" customFormat="1" ht="17.399999999999999" x14ac:dyDescent="0.3">
      <c r="B2" s="56" t="s">
        <v>61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2:36" s="21" customFormat="1" ht="9" customHeight="1" x14ac:dyDescent="0.3">
      <c r="B3" s="26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40"/>
      <c r="T3" s="40"/>
      <c r="U3" s="40"/>
    </row>
    <row r="5" spans="2:36" s="23" customFormat="1" ht="46.5" customHeight="1" x14ac:dyDescent="0.3">
      <c r="B5" s="57" t="s">
        <v>60</v>
      </c>
      <c r="C5" s="52" t="s">
        <v>63</v>
      </c>
      <c r="D5" s="54" t="s">
        <v>49</v>
      </c>
      <c r="E5" s="52" t="s">
        <v>68</v>
      </c>
      <c r="F5" s="54" t="s">
        <v>49</v>
      </c>
      <c r="G5" s="52" t="s">
        <v>62</v>
      </c>
      <c r="H5" s="54" t="s">
        <v>49</v>
      </c>
      <c r="I5" s="52" t="s">
        <v>64</v>
      </c>
      <c r="J5" s="54" t="s">
        <v>49</v>
      </c>
      <c r="K5" s="53" t="s">
        <v>65</v>
      </c>
      <c r="L5" s="54" t="s">
        <v>49</v>
      </c>
      <c r="M5" s="60" t="s">
        <v>66</v>
      </c>
      <c r="N5" s="60"/>
      <c r="O5" s="60"/>
      <c r="P5" s="52" t="s">
        <v>67</v>
      </c>
      <c r="Q5" s="52"/>
      <c r="R5" s="52"/>
      <c r="S5" s="41" t="s">
        <v>70</v>
      </c>
      <c r="T5" s="42"/>
      <c r="U5" s="42"/>
      <c r="V5" s="59" t="s">
        <v>57</v>
      </c>
      <c r="W5" s="59"/>
      <c r="X5" s="59"/>
      <c r="Y5" s="59"/>
      <c r="Z5" s="59"/>
      <c r="AA5" s="59"/>
      <c r="AB5" s="61" t="s">
        <v>59</v>
      </c>
      <c r="AC5" s="61"/>
      <c r="AD5" s="61"/>
      <c r="AE5" s="61"/>
      <c r="AF5" s="61"/>
      <c r="AG5" s="61"/>
      <c r="AH5" s="61"/>
      <c r="AI5" s="61"/>
      <c r="AJ5" s="61"/>
    </row>
    <row r="6" spans="2:36" s="6" customFormat="1" x14ac:dyDescent="0.3">
      <c r="B6" s="58"/>
      <c r="C6" s="52"/>
      <c r="D6" s="55"/>
      <c r="E6" s="52"/>
      <c r="F6" s="55"/>
      <c r="G6" s="52"/>
      <c r="H6" s="55"/>
      <c r="I6" s="52"/>
      <c r="J6" s="55"/>
      <c r="K6" s="53"/>
      <c r="L6" s="55"/>
      <c r="M6" s="24" t="s">
        <v>58</v>
      </c>
      <c r="N6" s="24" t="s">
        <v>50</v>
      </c>
      <c r="O6" s="24" t="s">
        <v>49</v>
      </c>
      <c r="P6" s="19" t="s">
        <v>58</v>
      </c>
      <c r="Q6" s="24" t="s">
        <v>50</v>
      </c>
      <c r="R6" s="24" t="s">
        <v>49</v>
      </c>
      <c r="S6" s="51" t="s">
        <v>71</v>
      </c>
      <c r="T6" s="43" t="s">
        <v>50</v>
      </c>
      <c r="U6" s="43" t="s">
        <v>49</v>
      </c>
      <c r="V6" s="18">
        <v>2012</v>
      </c>
      <c r="W6" s="18" t="s">
        <v>49</v>
      </c>
      <c r="X6" s="18">
        <v>2007</v>
      </c>
      <c r="Y6" s="18" t="s">
        <v>49</v>
      </c>
      <c r="Z6" s="18">
        <v>2002</v>
      </c>
      <c r="AA6" s="18" t="s">
        <v>49</v>
      </c>
      <c r="AB6" s="20">
        <v>2012</v>
      </c>
      <c r="AC6" s="24" t="s">
        <v>50</v>
      </c>
      <c r="AD6" s="20" t="s">
        <v>54</v>
      </c>
      <c r="AE6" s="20" t="s">
        <v>53</v>
      </c>
      <c r="AF6" s="24" t="s">
        <v>50</v>
      </c>
      <c r="AG6" s="20" t="s">
        <v>54</v>
      </c>
      <c r="AH6" s="20" t="s">
        <v>55</v>
      </c>
      <c r="AI6" s="24" t="s">
        <v>50</v>
      </c>
      <c r="AJ6" s="20" t="s">
        <v>56</v>
      </c>
    </row>
    <row r="7" spans="2:36" x14ac:dyDescent="0.3">
      <c r="B7" s="18" t="s">
        <v>48</v>
      </c>
      <c r="C7" s="9">
        <v>2263960601.5999999</v>
      </c>
      <c r="D7" s="9"/>
      <c r="E7" s="9">
        <v>2109303</v>
      </c>
      <c r="F7" s="9"/>
      <c r="G7" s="9">
        <v>914527657</v>
      </c>
      <c r="H7" s="9"/>
      <c r="I7" s="9">
        <f>G7/E7</f>
        <v>433.56865135070683</v>
      </c>
      <c r="J7" s="9"/>
      <c r="K7" s="34">
        <f>G7/C7</f>
        <v>0.40395034098812477</v>
      </c>
      <c r="L7" s="9"/>
      <c r="M7" s="11">
        <v>8463194794</v>
      </c>
      <c r="N7" s="35">
        <v>1</v>
      </c>
      <c r="O7" s="8"/>
      <c r="P7" s="9">
        <v>350715978</v>
      </c>
      <c r="Q7" s="12">
        <v>1</v>
      </c>
      <c r="R7" s="13">
        <v>0</v>
      </c>
      <c r="S7" s="44">
        <v>35512120</v>
      </c>
      <c r="T7" s="15">
        <v>1</v>
      </c>
      <c r="U7" s="10"/>
      <c r="V7" s="8">
        <v>58.3</v>
      </c>
      <c r="W7" s="8"/>
      <c r="X7" s="8">
        <v>57.1</v>
      </c>
      <c r="Y7" s="8"/>
      <c r="Z7" s="8">
        <v>55.3</v>
      </c>
      <c r="AA7" s="8"/>
      <c r="AB7" s="14">
        <v>766609252</v>
      </c>
      <c r="AC7" s="15">
        <v>1</v>
      </c>
      <c r="AD7" s="10"/>
      <c r="AE7" s="14">
        <v>778301825</v>
      </c>
      <c r="AF7" s="15">
        <v>1</v>
      </c>
      <c r="AG7" s="10"/>
      <c r="AH7" s="14">
        <v>873350412</v>
      </c>
      <c r="AI7" s="15">
        <v>1</v>
      </c>
      <c r="AJ7" s="10"/>
    </row>
    <row r="8" spans="2:36" x14ac:dyDescent="0.3">
      <c r="B8" s="18" t="s">
        <v>0</v>
      </c>
      <c r="C8" s="9">
        <v>32476160</v>
      </c>
      <c r="D8" s="9">
        <f>_xlfn.RANK.AVG(C8,$C$8:$C$57)</f>
        <v>28</v>
      </c>
      <c r="E8" s="9">
        <v>43223</v>
      </c>
      <c r="F8" s="9">
        <f>_xlfn.RANK.AVG(E8,$E$8:$E$57)</f>
        <v>21</v>
      </c>
      <c r="G8" s="9">
        <v>8902654</v>
      </c>
      <c r="H8" s="9">
        <f>_xlfn.RANK.AVG(G8,$G$8:$G$57)</f>
        <v>31</v>
      </c>
      <c r="I8" s="9">
        <f>G8/E8</f>
        <v>205.97029359368855</v>
      </c>
      <c r="J8" s="9">
        <f>_xlfn.RANK.AVG(I8,$I$8:$I$57)</f>
        <v>30</v>
      </c>
      <c r="K8" s="34">
        <f t="shared" ref="K8:K57" si="0">G8/C8</f>
        <v>0.2741288994758001</v>
      </c>
      <c r="L8" s="9">
        <f>_xlfn.RANK.AVG(K8,$K$8:$K$57)</f>
        <v>30</v>
      </c>
      <c r="M8" s="11">
        <v>1001776907</v>
      </c>
      <c r="N8" s="35">
        <f>IF(M8=" (D)"," (D)",M8/M$7)</f>
        <v>0.11836864581094268</v>
      </c>
      <c r="O8" s="17">
        <f>IF(N8=" (D)"," (D)",(_xlfn.RANK.AVG(N8,$N$8:$N$57)))</f>
        <v>2</v>
      </c>
      <c r="P8" s="9">
        <v>9435605</v>
      </c>
      <c r="Q8" s="35">
        <f>IF(P8=" (D)"," (D)",P8/P$7)</f>
        <v>2.690383555892626E-2</v>
      </c>
      <c r="R8" s="17">
        <f>IF(Q8=" (D)"," (D)",(_xlfn.RANK.AVG(Q8,$Q$8:$Q$57)))</f>
        <v>12</v>
      </c>
      <c r="S8" s="45">
        <v>28113</v>
      </c>
      <c r="T8" s="15">
        <v>7.9164521859016019E-4</v>
      </c>
      <c r="U8" s="46">
        <v>44</v>
      </c>
      <c r="V8" s="36">
        <v>59.3</v>
      </c>
      <c r="W8" s="9">
        <f>_xlfn.RANK.AVG(V8,$V$8:$V$57)</f>
        <v>15</v>
      </c>
      <c r="X8" s="36">
        <v>57.6</v>
      </c>
      <c r="Y8" s="9">
        <f>_xlfn.RANK.AVG(X8,$X$8:$X$57)</f>
        <v>16</v>
      </c>
      <c r="Z8" s="36">
        <v>56.6</v>
      </c>
      <c r="AA8" s="8">
        <v>7</v>
      </c>
      <c r="AB8" s="38" t="s">
        <v>69</v>
      </c>
      <c r="AC8" s="38" t="s">
        <v>69</v>
      </c>
      <c r="AD8" s="17" t="str">
        <f>IF(AC8=" (D)"," (D)",(_xlfn.RANK.AVG(AC8,$AC$8:$AC$57)))</f>
        <v xml:space="preserve"> (D)</v>
      </c>
      <c r="AE8" s="14"/>
      <c r="AF8" s="15"/>
      <c r="AG8" s="10"/>
      <c r="AH8" s="14">
        <v>431600</v>
      </c>
      <c r="AI8" s="15">
        <v>4.9418880906190038E-4</v>
      </c>
      <c r="AJ8" s="10">
        <v>18</v>
      </c>
    </row>
    <row r="9" spans="2:36" x14ac:dyDescent="0.3">
      <c r="B9" s="18" t="s">
        <v>51</v>
      </c>
      <c r="C9" s="9">
        <v>366048806.39999998</v>
      </c>
      <c r="D9" s="9">
        <f t="shared" ref="D9:D57" si="1">_xlfn.RANK.AVG(C9,$C$8:$C$57)</f>
        <v>1</v>
      </c>
      <c r="E9" s="11">
        <v>762</v>
      </c>
      <c r="F9" s="9">
        <f>_xlfn.RANK.AVG(E9,$E$8:$E$57)</f>
        <v>50</v>
      </c>
      <c r="G9" s="9">
        <v>833861</v>
      </c>
      <c r="H9" s="9">
        <f>_xlfn.RANK.AVG(G9,$G$8:$G$57)</f>
        <v>44</v>
      </c>
      <c r="I9" s="9">
        <f t="shared" ref="I9:I57" si="2">G9/E9</f>
        <v>1094.3057742782153</v>
      </c>
      <c r="J9" s="9">
        <f t="shared" ref="J9:J57" si="3">_xlfn.RANK.AVG(I9,$I$8:$I$57)</f>
        <v>8</v>
      </c>
      <c r="K9" s="34">
        <f t="shared" si="0"/>
        <v>2.2780049693395202E-3</v>
      </c>
      <c r="L9" s="9">
        <f t="shared" ref="L9:L57" si="4">_xlfn.RANK.AVG(K9,$K$8:$K$57)</f>
        <v>50</v>
      </c>
      <c r="M9" s="16">
        <v>2044</v>
      </c>
      <c r="N9" s="35">
        <f t="shared" ref="N9:N57" si="5">IF(M9=" (D)"," (D)",M9/M$7)</f>
        <v>2.4151635992699803E-7</v>
      </c>
      <c r="O9" s="17">
        <f t="shared" ref="O9:O57" si="6">IF(N9=" (D)"," (D)",(_xlfn.RANK.AVG(N9,$N$8:$N$57)))</f>
        <v>48</v>
      </c>
      <c r="P9" s="9">
        <v>8265</v>
      </c>
      <c r="Q9" s="35">
        <f t="shared" ref="Q9:Q57" si="7">IF(P9=" (D)"," (D)",P9/P$7)</f>
        <v>2.3566077733703939E-5</v>
      </c>
      <c r="R9" s="17">
        <f t="shared" ref="R9:R57" si="8">IF(Q9=" (D)"," (D)",(_xlfn.RANK.AVG(Q9,$Q$8:$Q$57)))</f>
        <v>46</v>
      </c>
      <c r="S9" s="45" t="s">
        <v>69</v>
      </c>
      <c r="T9" s="38" t="s">
        <v>69</v>
      </c>
      <c r="U9" s="46" t="s">
        <v>69</v>
      </c>
      <c r="V9" s="36">
        <v>57.1</v>
      </c>
      <c r="W9" s="9">
        <f>_xlfn.RANK.AVG(V9,$V$8:$V$57)</f>
        <v>39</v>
      </c>
      <c r="X9" s="36">
        <v>56.2</v>
      </c>
      <c r="Y9" s="9">
        <f t="shared" ref="Y9:Y57" si="9">_xlfn.RANK.AVG(X9,$X$8:$X$57)</f>
        <v>39.5</v>
      </c>
      <c r="Z9" s="36"/>
      <c r="AA9" s="8"/>
      <c r="AB9" s="38"/>
      <c r="AC9" s="35" t="str">
        <f t="shared" ref="AC9:AC57" si="10">IF(AB9="","",AB9/AB$7)</f>
        <v/>
      </c>
      <c r="AD9" s="17"/>
      <c r="AE9" s="14"/>
      <c r="AF9" s="15"/>
      <c r="AG9" s="10"/>
      <c r="AH9" s="14"/>
      <c r="AI9" s="15"/>
      <c r="AJ9" s="10"/>
    </row>
    <row r="10" spans="2:36" x14ac:dyDescent="0.3">
      <c r="B10" s="18" t="s">
        <v>1</v>
      </c>
      <c r="C10" s="9">
        <v>72726124.800000012</v>
      </c>
      <c r="D10" s="9">
        <f t="shared" si="1"/>
        <v>6</v>
      </c>
      <c r="E10" s="9">
        <v>20005</v>
      </c>
      <c r="F10" s="9">
        <f t="shared" ref="F10:F57" si="11">_xlfn.RANK.AVG(E10,$E$8:$E$57)</f>
        <v>36</v>
      </c>
      <c r="G10" s="9">
        <v>26249195</v>
      </c>
      <c r="H10" s="9">
        <f t="shared" ref="H10:H26" si="12">_xlfn.RANK.AVG(G10,$G$8:$G$57)</f>
        <v>14</v>
      </c>
      <c r="I10" s="9">
        <f t="shared" si="2"/>
        <v>1312.1317170707323</v>
      </c>
      <c r="J10" s="9">
        <f t="shared" si="3"/>
        <v>6</v>
      </c>
      <c r="K10" s="34">
        <f t="shared" si="0"/>
        <v>0.36093212820271148</v>
      </c>
      <c r="L10" s="9">
        <f t="shared" si="4"/>
        <v>23</v>
      </c>
      <c r="M10" s="11">
        <v>39310</v>
      </c>
      <c r="N10" s="35">
        <f t="shared" si="5"/>
        <v>4.6448180571087537E-6</v>
      </c>
      <c r="O10" s="17">
        <f t="shared" si="6"/>
        <v>40</v>
      </c>
      <c r="P10" s="17" t="s">
        <v>69</v>
      </c>
      <c r="Q10" s="35" t="str">
        <f t="shared" si="7"/>
        <v xml:space="preserve"> (D)</v>
      </c>
      <c r="R10" s="17" t="str">
        <f t="shared" si="8"/>
        <v xml:space="preserve"> (D)</v>
      </c>
      <c r="S10" s="45">
        <v>762957</v>
      </c>
      <c r="T10" s="15">
        <v>2.1484411519222171E-2</v>
      </c>
      <c r="U10" s="46">
        <v>13</v>
      </c>
      <c r="V10" s="36">
        <v>61.1</v>
      </c>
      <c r="W10" s="9">
        <f t="shared" ref="W10:W57" si="13">_xlfn.RANK.AVG(V10,$V$8:$V$57)</f>
        <v>1</v>
      </c>
      <c r="X10" s="36">
        <v>58.5</v>
      </c>
      <c r="Y10" s="9">
        <f t="shared" si="9"/>
        <v>5.5</v>
      </c>
      <c r="Z10" s="36">
        <v>54.9</v>
      </c>
      <c r="AA10" s="8">
        <v>26</v>
      </c>
      <c r="AB10" s="38"/>
      <c r="AC10" s="35" t="str">
        <f t="shared" si="10"/>
        <v/>
      </c>
      <c r="AD10" s="17"/>
      <c r="AE10" s="14"/>
      <c r="AF10" s="15"/>
      <c r="AG10" s="10"/>
      <c r="AH10" s="14"/>
      <c r="AI10" s="15"/>
      <c r="AJ10" s="10"/>
    </row>
    <row r="11" spans="2:36" x14ac:dyDescent="0.3">
      <c r="B11" s="18" t="s">
        <v>2</v>
      </c>
      <c r="C11" s="9">
        <v>33323628.799999997</v>
      </c>
      <c r="D11" s="9">
        <f t="shared" si="1"/>
        <v>27</v>
      </c>
      <c r="E11" s="9">
        <v>45071</v>
      </c>
      <c r="F11" s="9">
        <f t="shared" si="11"/>
        <v>20</v>
      </c>
      <c r="G11" s="9">
        <v>13810786</v>
      </c>
      <c r="H11" s="9">
        <f t="shared" si="12"/>
        <v>22</v>
      </c>
      <c r="I11" s="9">
        <f t="shared" si="2"/>
        <v>306.42288833174325</v>
      </c>
      <c r="J11" s="9">
        <f t="shared" si="3"/>
        <v>22</v>
      </c>
      <c r="K11" s="34">
        <f t="shared" si="0"/>
        <v>0.41444423963815136</v>
      </c>
      <c r="L11" s="9">
        <f t="shared" si="4"/>
        <v>19</v>
      </c>
      <c r="M11" s="11">
        <v>975950973</v>
      </c>
      <c r="N11" s="35">
        <f t="shared" si="5"/>
        <v>0.1153170873122172</v>
      </c>
      <c r="O11" s="17">
        <f t="shared" si="6"/>
        <v>3</v>
      </c>
      <c r="P11" s="9">
        <v>12545952</v>
      </c>
      <c r="Q11" s="35">
        <f t="shared" si="7"/>
        <v>3.5772399283160117E-2</v>
      </c>
      <c r="R11" s="17">
        <f t="shared" si="8"/>
        <v>10</v>
      </c>
      <c r="S11" s="45">
        <v>28225</v>
      </c>
      <c r="T11" s="15">
        <v>7.9479907141561811E-4</v>
      </c>
      <c r="U11" s="46">
        <v>43</v>
      </c>
      <c r="V11" s="36">
        <v>58.1</v>
      </c>
      <c r="W11" s="9">
        <f t="shared" si="13"/>
        <v>30</v>
      </c>
      <c r="X11" s="36">
        <v>56.5</v>
      </c>
      <c r="Y11" s="9">
        <f t="shared" si="9"/>
        <v>31</v>
      </c>
      <c r="Z11" s="36">
        <v>54.9</v>
      </c>
      <c r="AA11" s="8">
        <v>26</v>
      </c>
      <c r="AB11" s="38"/>
      <c r="AC11" s="35" t="str">
        <f t="shared" si="10"/>
        <v/>
      </c>
      <c r="AD11" s="17"/>
      <c r="AE11" s="14"/>
      <c r="AF11" s="15"/>
      <c r="AG11" s="10"/>
      <c r="AH11" s="14"/>
      <c r="AI11" s="15"/>
      <c r="AJ11" s="10"/>
    </row>
    <row r="12" spans="2:36" x14ac:dyDescent="0.3">
      <c r="B12" s="18" t="s">
        <v>3</v>
      </c>
      <c r="C12" s="9">
        <v>99813977.599999994</v>
      </c>
      <c r="D12" s="9">
        <f t="shared" si="1"/>
        <v>3</v>
      </c>
      <c r="E12" s="9">
        <v>77857</v>
      </c>
      <c r="F12" s="9">
        <f t="shared" si="11"/>
        <v>5</v>
      </c>
      <c r="G12" s="9">
        <v>25569001</v>
      </c>
      <c r="H12" s="9">
        <f t="shared" si="12"/>
        <v>16</v>
      </c>
      <c r="I12" s="9">
        <f t="shared" si="2"/>
        <v>328.40978974273349</v>
      </c>
      <c r="J12" s="9">
        <f t="shared" si="3"/>
        <v>21</v>
      </c>
      <c r="K12" s="34">
        <f t="shared" si="0"/>
        <v>0.25616653714038545</v>
      </c>
      <c r="L12" s="9">
        <f t="shared" si="4"/>
        <v>37</v>
      </c>
      <c r="M12" s="11">
        <v>273277272</v>
      </c>
      <c r="N12" s="35">
        <f t="shared" si="5"/>
        <v>3.2290084141007896E-2</v>
      </c>
      <c r="O12" s="17">
        <f t="shared" si="6"/>
        <v>9</v>
      </c>
      <c r="P12" s="9">
        <v>19000779</v>
      </c>
      <c r="Q12" s="35">
        <f t="shared" si="7"/>
        <v>5.4177112512393148E-2</v>
      </c>
      <c r="R12" s="17">
        <f t="shared" si="8"/>
        <v>6</v>
      </c>
      <c r="S12" s="45">
        <v>6945102</v>
      </c>
      <c r="T12" s="15">
        <v>0.1955699068374403</v>
      </c>
      <c r="U12" s="46">
        <v>1</v>
      </c>
      <c r="V12" s="36">
        <v>60.1</v>
      </c>
      <c r="W12" s="9">
        <f t="shared" si="13"/>
        <v>5.5</v>
      </c>
      <c r="X12" s="36">
        <v>58.4</v>
      </c>
      <c r="Y12" s="9">
        <f t="shared" si="9"/>
        <v>7.5</v>
      </c>
      <c r="Z12" s="36">
        <v>56.8</v>
      </c>
      <c r="AA12" s="8">
        <v>5</v>
      </c>
      <c r="AB12" s="38"/>
      <c r="AC12" s="35" t="str">
        <f t="shared" si="10"/>
        <v/>
      </c>
      <c r="AD12" s="17"/>
      <c r="AE12" s="14"/>
      <c r="AF12" s="15"/>
      <c r="AG12" s="10"/>
      <c r="AH12" s="14"/>
      <c r="AI12" s="15"/>
      <c r="AJ12" s="10"/>
    </row>
    <row r="13" spans="2:36" x14ac:dyDescent="0.3">
      <c r="B13" s="18" t="s">
        <v>4</v>
      </c>
      <c r="C13" s="9">
        <v>66379219.200000003</v>
      </c>
      <c r="D13" s="9">
        <f t="shared" si="1"/>
        <v>8</v>
      </c>
      <c r="E13" s="9">
        <v>36180</v>
      </c>
      <c r="F13" s="9">
        <f t="shared" si="11"/>
        <v>25</v>
      </c>
      <c r="G13" s="9">
        <v>31886676</v>
      </c>
      <c r="H13" s="9">
        <f t="shared" si="12"/>
        <v>9</v>
      </c>
      <c r="I13" s="9">
        <f t="shared" si="2"/>
        <v>881.33432835820895</v>
      </c>
      <c r="J13" s="9">
        <f t="shared" si="3"/>
        <v>10</v>
      </c>
      <c r="K13" s="34">
        <f t="shared" si="0"/>
        <v>0.48037136297017485</v>
      </c>
      <c r="L13" s="9">
        <f t="shared" si="4"/>
        <v>17</v>
      </c>
      <c r="M13" s="11">
        <v>37956</v>
      </c>
      <c r="N13" s="35">
        <f t="shared" si="5"/>
        <v>4.484831192460439E-6</v>
      </c>
      <c r="O13" s="17">
        <f t="shared" si="6"/>
        <v>42</v>
      </c>
      <c r="P13" s="9">
        <v>4195691</v>
      </c>
      <c r="Q13" s="35">
        <f t="shared" si="7"/>
        <v>1.1963216001524744E-2</v>
      </c>
      <c r="R13" s="17">
        <f t="shared" si="8"/>
        <v>23</v>
      </c>
      <c r="S13" s="45">
        <v>559422</v>
      </c>
      <c r="T13" s="15">
        <v>1.575298799395812E-2</v>
      </c>
      <c r="U13" s="46">
        <v>15</v>
      </c>
      <c r="V13" s="36">
        <v>58.9</v>
      </c>
      <c r="W13" s="9">
        <f t="shared" si="13"/>
        <v>19</v>
      </c>
      <c r="X13" s="36">
        <v>57</v>
      </c>
      <c r="Y13" s="9">
        <f t="shared" si="9"/>
        <v>27.5</v>
      </c>
      <c r="Z13" s="36">
        <v>54.5</v>
      </c>
      <c r="AA13" s="8">
        <v>31</v>
      </c>
      <c r="AB13" s="38"/>
      <c r="AC13" s="35" t="str">
        <f t="shared" si="10"/>
        <v/>
      </c>
      <c r="AD13" s="17"/>
      <c r="AE13" s="14"/>
      <c r="AF13" s="15"/>
      <c r="AG13" s="10"/>
      <c r="AH13" s="14"/>
      <c r="AI13" s="15"/>
      <c r="AJ13" s="10"/>
    </row>
    <row r="14" spans="2:36" x14ac:dyDescent="0.3">
      <c r="B14" s="18" t="s">
        <v>5</v>
      </c>
      <c r="C14" s="9">
        <v>3100672</v>
      </c>
      <c r="D14" s="9">
        <f t="shared" si="1"/>
        <v>48</v>
      </c>
      <c r="E14" s="9">
        <v>5977</v>
      </c>
      <c r="F14" s="9">
        <f t="shared" si="11"/>
        <v>45</v>
      </c>
      <c r="G14" s="9">
        <v>436539</v>
      </c>
      <c r="H14" s="9">
        <f t="shared" si="12"/>
        <v>49</v>
      </c>
      <c r="I14" s="9">
        <f t="shared" si="2"/>
        <v>73.036473147063745</v>
      </c>
      <c r="J14" s="9">
        <f t="shared" si="3"/>
        <v>48</v>
      </c>
      <c r="K14" s="34">
        <f t="shared" si="0"/>
        <v>0.14078851294171071</v>
      </c>
      <c r="L14" s="9">
        <f t="shared" si="4"/>
        <v>44</v>
      </c>
      <c r="M14" s="11">
        <v>265099</v>
      </c>
      <c r="N14" s="35">
        <f t="shared" si="5"/>
        <v>3.1323750244758928E-5</v>
      </c>
      <c r="O14" s="17">
        <f t="shared" si="6"/>
        <v>32</v>
      </c>
      <c r="P14" s="17" t="s">
        <v>69</v>
      </c>
      <c r="Q14" s="35" t="str">
        <f t="shared" si="7"/>
        <v xml:space="preserve"> (D)</v>
      </c>
      <c r="R14" s="17" t="str">
        <f t="shared" si="8"/>
        <v xml:space="preserve"> (D)</v>
      </c>
      <c r="S14" s="45">
        <v>69843</v>
      </c>
      <c r="T14" s="15">
        <v>1.9667369900755009E-3</v>
      </c>
      <c r="U14" s="46">
        <v>34</v>
      </c>
      <c r="V14" s="36">
        <v>58.7</v>
      </c>
      <c r="W14" s="9">
        <f t="shared" si="13"/>
        <v>22</v>
      </c>
      <c r="X14" s="36">
        <v>57.6</v>
      </c>
      <c r="Y14" s="9">
        <f t="shared" si="9"/>
        <v>16</v>
      </c>
      <c r="Z14" s="36">
        <v>55.4</v>
      </c>
      <c r="AA14" s="8">
        <v>18</v>
      </c>
      <c r="AB14" s="38">
        <v>3841978</v>
      </c>
      <c r="AC14" s="35">
        <f t="shared" si="10"/>
        <v>5.0116509681779843E-3</v>
      </c>
      <c r="AD14" s="17">
        <f t="shared" ref="AD14:AD56" si="14">IF(AC14=" (D)"," (D)",(_xlfn.RANK.AVG(AC14,$AC$8:$AC$57)))</f>
        <v>10</v>
      </c>
      <c r="AE14" s="14">
        <v>5293517</v>
      </c>
      <c r="AF14" s="15">
        <v>6.8013678369570826E-3</v>
      </c>
      <c r="AG14" s="10">
        <v>9</v>
      </c>
      <c r="AH14" s="14">
        <v>3287837</v>
      </c>
      <c r="AI14" s="15">
        <v>3.7646252349852901E-3</v>
      </c>
      <c r="AJ14" s="10">
        <v>12</v>
      </c>
    </row>
    <row r="15" spans="2:36" x14ac:dyDescent="0.3">
      <c r="B15" s="18" t="s">
        <v>6</v>
      </c>
      <c r="C15" s="9">
        <v>1250278.3999999999</v>
      </c>
      <c r="D15" s="9">
        <f t="shared" si="1"/>
        <v>49</v>
      </c>
      <c r="E15" s="9">
        <v>2451</v>
      </c>
      <c r="F15" s="9">
        <f t="shared" si="11"/>
        <v>48</v>
      </c>
      <c r="G15" s="9">
        <v>508652</v>
      </c>
      <c r="H15" s="9">
        <f t="shared" si="12"/>
        <v>47</v>
      </c>
      <c r="I15" s="9">
        <f t="shared" si="2"/>
        <v>207.52835577315381</v>
      </c>
      <c r="J15" s="9">
        <f t="shared" si="3"/>
        <v>29</v>
      </c>
      <c r="K15" s="34">
        <f t="shared" si="0"/>
        <v>0.40683099060177319</v>
      </c>
      <c r="L15" s="9">
        <f t="shared" si="4"/>
        <v>21</v>
      </c>
      <c r="M15" s="11">
        <v>211576121</v>
      </c>
      <c r="N15" s="35">
        <f t="shared" si="5"/>
        <v>2.4999557040799456E-2</v>
      </c>
      <c r="O15" s="17">
        <f t="shared" si="6"/>
        <v>13</v>
      </c>
      <c r="P15" s="17" t="s">
        <v>69</v>
      </c>
      <c r="Q15" s="35" t="str">
        <f t="shared" si="7"/>
        <v xml:space="preserve"> (D)</v>
      </c>
      <c r="R15" s="17" t="str">
        <f t="shared" si="8"/>
        <v xml:space="preserve"> (D)</v>
      </c>
      <c r="S15" s="45">
        <v>16593</v>
      </c>
      <c r="T15" s="15">
        <v>4.6724892797163337E-4</v>
      </c>
      <c r="U15" s="46">
        <v>47</v>
      </c>
      <c r="V15" s="36">
        <v>58.4</v>
      </c>
      <c r="W15" s="9">
        <f t="shared" si="13"/>
        <v>24</v>
      </c>
      <c r="X15" s="36">
        <v>55.4</v>
      </c>
      <c r="Y15" s="9">
        <f t="shared" si="9"/>
        <v>46</v>
      </c>
      <c r="Z15" s="36">
        <v>54.8</v>
      </c>
      <c r="AA15" s="8">
        <v>30</v>
      </c>
      <c r="AB15" s="38"/>
      <c r="AC15" s="35" t="str">
        <f t="shared" si="10"/>
        <v/>
      </c>
      <c r="AD15" s="17"/>
      <c r="AE15" s="14"/>
      <c r="AF15" s="15"/>
      <c r="AG15" s="10"/>
      <c r="AH15" s="14"/>
      <c r="AI15" s="15"/>
      <c r="AJ15" s="10"/>
    </row>
    <row r="16" spans="2:36" x14ac:dyDescent="0.3">
      <c r="B16" s="18" t="s">
        <v>7</v>
      </c>
      <c r="C16" s="9">
        <v>34513164.799999997</v>
      </c>
      <c r="D16" s="9">
        <f t="shared" si="1"/>
        <v>26</v>
      </c>
      <c r="E16" s="9">
        <v>47740</v>
      </c>
      <c r="F16" s="9">
        <f t="shared" si="11"/>
        <v>18</v>
      </c>
      <c r="G16" s="9">
        <v>9548342</v>
      </c>
      <c r="H16" s="9">
        <f t="shared" si="12"/>
        <v>30</v>
      </c>
      <c r="I16" s="9">
        <f t="shared" si="2"/>
        <v>200.007163803938</v>
      </c>
      <c r="J16" s="9">
        <f t="shared" si="3"/>
        <v>32</v>
      </c>
      <c r="K16" s="34">
        <f t="shared" si="0"/>
        <v>0.2766579667593973</v>
      </c>
      <c r="L16" s="9">
        <f t="shared" si="4"/>
        <v>28</v>
      </c>
      <c r="M16" s="11">
        <v>58644898</v>
      </c>
      <c r="N16" s="35">
        <f t="shared" si="5"/>
        <v>6.9294042530577728E-3</v>
      </c>
      <c r="O16" s="17">
        <f t="shared" si="6"/>
        <v>20</v>
      </c>
      <c r="P16" s="9">
        <v>9386611</v>
      </c>
      <c r="Q16" s="35">
        <f t="shared" si="7"/>
        <v>2.6764138473326128E-2</v>
      </c>
      <c r="R16" s="17">
        <f t="shared" si="8"/>
        <v>13</v>
      </c>
      <c r="S16" s="45">
        <v>508847</v>
      </c>
      <c r="T16" s="15">
        <v>1.4328826327462286E-2</v>
      </c>
      <c r="U16" s="46">
        <v>17</v>
      </c>
      <c r="V16" s="36">
        <v>59.8</v>
      </c>
      <c r="W16" s="9">
        <f t="shared" si="13"/>
        <v>8.5</v>
      </c>
      <c r="X16" s="36">
        <v>58.4</v>
      </c>
      <c r="Y16" s="9">
        <f t="shared" si="9"/>
        <v>7.5</v>
      </c>
      <c r="Z16" s="36">
        <v>57</v>
      </c>
      <c r="AA16" s="8">
        <v>2</v>
      </c>
      <c r="AB16" s="38">
        <v>779900</v>
      </c>
      <c r="AC16" s="35">
        <f t="shared" si="10"/>
        <v>1.0173370566104257E-3</v>
      </c>
      <c r="AD16" s="17">
        <f t="shared" si="14"/>
        <v>14</v>
      </c>
      <c r="AE16" s="14">
        <v>3061788</v>
      </c>
      <c r="AF16" s="15">
        <v>3.9339339850577894E-3</v>
      </c>
      <c r="AG16" s="10">
        <v>12</v>
      </c>
      <c r="AH16" s="14">
        <v>9609134</v>
      </c>
      <c r="AI16" s="15">
        <v>1.1002610026821628E-2</v>
      </c>
      <c r="AJ16" s="10">
        <v>9</v>
      </c>
    </row>
    <row r="17" spans="2:36" x14ac:dyDescent="0.3">
      <c r="B17" s="18" t="s">
        <v>8</v>
      </c>
      <c r="C17" s="9">
        <v>37059929.600000001</v>
      </c>
      <c r="D17" s="9">
        <f t="shared" si="1"/>
        <v>21</v>
      </c>
      <c r="E17" s="9">
        <v>42257</v>
      </c>
      <c r="F17" s="9">
        <f t="shared" si="11"/>
        <v>22</v>
      </c>
      <c r="G17" s="9">
        <v>9620836</v>
      </c>
      <c r="H17" s="9">
        <f t="shared" si="12"/>
        <v>29</v>
      </c>
      <c r="I17" s="9">
        <f t="shared" si="2"/>
        <v>227.67437347658375</v>
      </c>
      <c r="J17" s="9">
        <f t="shared" si="3"/>
        <v>27</v>
      </c>
      <c r="K17" s="34">
        <f t="shared" si="0"/>
        <v>0.25960211214216661</v>
      </c>
      <c r="L17" s="9">
        <f t="shared" si="4"/>
        <v>35</v>
      </c>
      <c r="M17" s="11">
        <v>1369162943</v>
      </c>
      <c r="N17" s="35">
        <f t="shared" si="5"/>
        <v>0.16177849811169076</v>
      </c>
      <c r="O17" s="17">
        <f t="shared" si="6"/>
        <v>1</v>
      </c>
      <c r="P17" s="9">
        <v>17445067</v>
      </c>
      <c r="Q17" s="35">
        <f t="shared" si="7"/>
        <v>4.9741295219803187E-2</v>
      </c>
      <c r="R17" s="17">
        <f t="shared" si="8"/>
        <v>7</v>
      </c>
      <c r="S17" s="45">
        <v>299548</v>
      </c>
      <c r="T17" s="15">
        <v>8.4350920192880624E-3</v>
      </c>
      <c r="U17" s="46">
        <v>24</v>
      </c>
      <c r="V17" s="36">
        <v>59.9</v>
      </c>
      <c r="W17" s="9">
        <f t="shared" si="13"/>
        <v>7</v>
      </c>
      <c r="X17" s="36">
        <v>57.8</v>
      </c>
      <c r="Y17" s="9">
        <f t="shared" si="9"/>
        <v>12</v>
      </c>
      <c r="Z17" s="36">
        <v>56.5</v>
      </c>
      <c r="AA17" s="8">
        <v>8</v>
      </c>
      <c r="AB17" s="38">
        <v>22710058</v>
      </c>
      <c r="AC17" s="35">
        <f t="shared" si="10"/>
        <v>2.9624033287821577E-2</v>
      </c>
      <c r="AD17" s="17">
        <f t="shared" si="14"/>
        <v>6</v>
      </c>
      <c r="AE17" s="14">
        <v>39810076</v>
      </c>
      <c r="AF17" s="15">
        <v>5.114991989129667E-2</v>
      </c>
      <c r="AG17" s="10">
        <v>5</v>
      </c>
      <c r="AH17" s="14">
        <v>49998195</v>
      </c>
      <c r="AI17" s="15">
        <v>5.7248722062777251E-2</v>
      </c>
      <c r="AJ17" s="10">
        <v>6</v>
      </c>
    </row>
    <row r="18" spans="2:36" x14ac:dyDescent="0.3">
      <c r="B18" s="18" t="s">
        <v>52</v>
      </c>
      <c r="C18" s="9">
        <v>4110476.8</v>
      </c>
      <c r="D18" s="9">
        <f t="shared" si="1"/>
        <v>47</v>
      </c>
      <c r="E18" s="11">
        <v>7000</v>
      </c>
      <c r="F18" s="9">
        <f t="shared" si="11"/>
        <v>44</v>
      </c>
      <c r="G18" s="9">
        <v>1129317</v>
      </c>
      <c r="H18" s="9">
        <f t="shared" si="12"/>
        <v>43</v>
      </c>
      <c r="I18" s="9">
        <f t="shared" si="2"/>
        <v>161.33099999999999</v>
      </c>
      <c r="J18" s="9">
        <f t="shared" si="3"/>
        <v>43</v>
      </c>
      <c r="K18" s="34">
        <f t="shared" si="0"/>
        <v>0.2747411200569238</v>
      </c>
      <c r="L18" s="9">
        <f t="shared" si="4"/>
        <v>29</v>
      </c>
      <c r="M18" s="16">
        <v>2639</v>
      </c>
      <c r="N18" s="35">
        <f t="shared" si="5"/>
        <v>3.1182077976876119E-7</v>
      </c>
      <c r="O18" s="17">
        <f t="shared" si="6"/>
        <v>47</v>
      </c>
      <c r="P18" s="9">
        <v>244343</v>
      </c>
      <c r="Q18" s="35">
        <f t="shared" si="7"/>
        <v>6.9669765658637883E-4</v>
      </c>
      <c r="R18" s="17">
        <f t="shared" si="8"/>
        <v>37</v>
      </c>
      <c r="S18" s="45" t="s">
        <v>69</v>
      </c>
      <c r="T18" s="38" t="s">
        <v>69</v>
      </c>
      <c r="U18" s="46" t="s">
        <v>69</v>
      </c>
      <c r="V18" s="36">
        <v>60.4</v>
      </c>
      <c r="W18" s="9">
        <f t="shared" si="13"/>
        <v>3.5</v>
      </c>
      <c r="X18" s="36">
        <v>58.6</v>
      </c>
      <c r="Y18" s="9">
        <f t="shared" si="9"/>
        <v>3.5</v>
      </c>
      <c r="Z18" s="36"/>
      <c r="AA18" s="8"/>
      <c r="AB18" s="38"/>
      <c r="AC18" s="35" t="str">
        <f t="shared" si="10"/>
        <v/>
      </c>
      <c r="AD18" s="17"/>
      <c r="AE18" s="14"/>
      <c r="AF18" s="15"/>
      <c r="AG18" s="10"/>
      <c r="AH18" s="14"/>
      <c r="AI18" s="15"/>
      <c r="AJ18" s="10"/>
    </row>
    <row r="19" spans="2:36" x14ac:dyDescent="0.3">
      <c r="B19" s="18" t="s">
        <v>9</v>
      </c>
      <c r="C19" s="9">
        <v>52958214.400000006</v>
      </c>
      <c r="D19" s="9">
        <f t="shared" si="1"/>
        <v>11</v>
      </c>
      <c r="E19" s="9">
        <v>24816</v>
      </c>
      <c r="F19" s="9">
        <f t="shared" si="11"/>
        <v>33</v>
      </c>
      <c r="G19" s="9">
        <v>11760109</v>
      </c>
      <c r="H19" s="9">
        <f t="shared" si="12"/>
        <v>24</v>
      </c>
      <c r="I19" s="9">
        <f t="shared" si="2"/>
        <v>473.89220664087685</v>
      </c>
      <c r="J19" s="9">
        <f t="shared" si="3"/>
        <v>14</v>
      </c>
      <c r="K19" s="34">
        <f t="shared" si="0"/>
        <v>0.2220639259317625</v>
      </c>
      <c r="L19" s="9">
        <f t="shared" si="4"/>
        <v>40</v>
      </c>
      <c r="M19" s="11">
        <v>10053</v>
      </c>
      <c r="N19" s="35">
        <f t="shared" si="5"/>
        <v>1.1878492986037727E-6</v>
      </c>
      <c r="O19" s="17">
        <f t="shared" si="6"/>
        <v>44</v>
      </c>
      <c r="P19" s="17">
        <v>655346</v>
      </c>
      <c r="Q19" s="35">
        <f t="shared" si="7"/>
        <v>1.8685946495428844E-3</v>
      </c>
      <c r="R19" s="17">
        <f t="shared" si="8"/>
        <v>35</v>
      </c>
      <c r="S19" s="45">
        <v>2333364</v>
      </c>
      <c r="T19" s="15">
        <v>6.5706130751979883E-2</v>
      </c>
      <c r="U19" s="46">
        <v>4</v>
      </c>
      <c r="V19" s="36">
        <v>57.6</v>
      </c>
      <c r="W19" s="9">
        <f t="shared" si="13"/>
        <v>35</v>
      </c>
      <c r="X19" s="36">
        <v>56.5</v>
      </c>
      <c r="Y19" s="9">
        <f t="shared" si="9"/>
        <v>31</v>
      </c>
      <c r="Z19" s="36">
        <v>54.1</v>
      </c>
      <c r="AA19" s="8">
        <v>36</v>
      </c>
      <c r="AB19" s="38"/>
      <c r="AC19" s="35" t="str">
        <f t="shared" si="10"/>
        <v/>
      </c>
      <c r="AD19" s="17"/>
      <c r="AE19" s="14"/>
      <c r="AF19" s="15"/>
      <c r="AG19" s="10"/>
      <c r="AH19" s="14"/>
      <c r="AI19" s="15"/>
      <c r="AJ19" s="10"/>
    </row>
    <row r="20" spans="2:36" x14ac:dyDescent="0.3">
      <c r="B20" s="18" t="s">
        <v>10</v>
      </c>
      <c r="C20" s="9">
        <v>35573491.200000003</v>
      </c>
      <c r="D20" s="9">
        <f t="shared" si="1"/>
        <v>24</v>
      </c>
      <c r="E20" s="9">
        <v>75087</v>
      </c>
      <c r="F20" s="9">
        <f t="shared" si="11"/>
        <v>8</v>
      </c>
      <c r="G20" s="9">
        <v>26937721</v>
      </c>
      <c r="H20" s="9">
        <f t="shared" si="12"/>
        <v>13</v>
      </c>
      <c r="I20" s="9">
        <f t="shared" si="2"/>
        <v>358.75345932052153</v>
      </c>
      <c r="J20" s="9">
        <f t="shared" si="3"/>
        <v>18</v>
      </c>
      <c r="K20" s="34">
        <f t="shared" si="0"/>
        <v>0.75724142026296248</v>
      </c>
      <c r="L20" s="9">
        <f t="shared" si="4"/>
        <v>8</v>
      </c>
      <c r="M20" s="11">
        <v>302571</v>
      </c>
      <c r="N20" s="35">
        <f t="shared" si="5"/>
        <v>3.5751392631835482E-5</v>
      </c>
      <c r="O20" s="17">
        <f t="shared" si="6"/>
        <v>30</v>
      </c>
      <c r="P20" s="9">
        <v>4327311</v>
      </c>
      <c r="Q20" s="35">
        <f t="shared" si="7"/>
        <v>1.233850543302022E-2</v>
      </c>
      <c r="R20" s="17">
        <f t="shared" si="8"/>
        <v>20</v>
      </c>
      <c r="S20" s="45">
        <v>347339</v>
      </c>
      <c r="T20" s="15">
        <v>9.780857915551085E-3</v>
      </c>
      <c r="U20" s="46">
        <v>21</v>
      </c>
      <c r="V20" s="36">
        <v>57.8</v>
      </c>
      <c r="W20" s="9">
        <f t="shared" si="13"/>
        <v>32</v>
      </c>
      <c r="X20" s="36">
        <v>56.2</v>
      </c>
      <c r="Y20" s="9">
        <f t="shared" si="9"/>
        <v>39.5</v>
      </c>
      <c r="Z20" s="36">
        <v>55.1</v>
      </c>
      <c r="AA20" s="8">
        <v>23</v>
      </c>
      <c r="AB20" s="38">
        <v>788448</v>
      </c>
      <c r="AC20" s="35">
        <f t="shared" si="10"/>
        <v>1.028487456866748E-3</v>
      </c>
      <c r="AD20" s="17">
        <f t="shared" si="14"/>
        <v>13</v>
      </c>
      <c r="AE20" s="14">
        <v>1656819</v>
      </c>
      <c r="AF20" s="15">
        <v>2.1287615508289474E-3</v>
      </c>
      <c r="AG20" s="10">
        <v>15</v>
      </c>
      <c r="AH20" s="14">
        <v>513940</v>
      </c>
      <c r="AI20" s="15">
        <v>5.8846940808450661E-4</v>
      </c>
      <c r="AJ20" s="10">
        <v>17</v>
      </c>
    </row>
    <row r="21" spans="2:36" x14ac:dyDescent="0.3">
      <c r="B21" s="18" t="s">
        <v>11</v>
      </c>
      <c r="C21" s="9">
        <v>22954816</v>
      </c>
      <c r="D21" s="9">
        <f t="shared" si="1"/>
        <v>38</v>
      </c>
      <c r="E21" s="9">
        <v>58695</v>
      </c>
      <c r="F21" s="9">
        <f t="shared" si="11"/>
        <v>14</v>
      </c>
      <c r="G21" s="9">
        <v>14720396</v>
      </c>
      <c r="H21" s="9">
        <f t="shared" si="12"/>
        <v>19</v>
      </c>
      <c r="I21" s="9">
        <f t="shared" si="2"/>
        <v>250.79471845983474</v>
      </c>
      <c r="J21" s="9">
        <f t="shared" si="3"/>
        <v>26</v>
      </c>
      <c r="K21" s="34">
        <f t="shared" si="0"/>
        <v>0.64127702003797371</v>
      </c>
      <c r="L21" s="9">
        <f t="shared" si="4"/>
        <v>10</v>
      </c>
      <c r="M21" s="11">
        <v>41579130</v>
      </c>
      <c r="N21" s="35">
        <f t="shared" si="5"/>
        <v>4.912935482647476E-3</v>
      </c>
      <c r="O21" s="17">
        <f t="shared" si="6"/>
        <v>23</v>
      </c>
      <c r="P21" s="9">
        <v>25587222</v>
      </c>
      <c r="Q21" s="35">
        <f t="shared" si="7"/>
        <v>7.2957103767881365E-2</v>
      </c>
      <c r="R21" s="17">
        <f t="shared" si="8"/>
        <v>3</v>
      </c>
      <c r="S21" s="45">
        <v>659314</v>
      </c>
      <c r="T21" s="15">
        <v>1.856588680146384E-2</v>
      </c>
      <c r="U21" s="46">
        <v>14</v>
      </c>
      <c r="V21" s="36">
        <v>55.8</v>
      </c>
      <c r="W21" s="9">
        <f t="shared" si="13"/>
        <v>49</v>
      </c>
      <c r="X21" s="36">
        <v>55</v>
      </c>
      <c r="Y21" s="9">
        <f t="shared" si="9"/>
        <v>49.5</v>
      </c>
      <c r="Z21" s="36">
        <v>53.7</v>
      </c>
      <c r="AA21" s="8">
        <v>43</v>
      </c>
      <c r="AB21" s="38">
        <v>4194749</v>
      </c>
      <c r="AC21" s="35">
        <f t="shared" si="10"/>
        <v>5.4718215167066627E-3</v>
      </c>
      <c r="AD21" s="17">
        <f t="shared" si="14"/>
        <v>8</v>
      </c>
      <c r="AE21" s="14">
        <v>4525089</v>
      </c>
      <c r="AF21" s="15">
        <v>5.8140542070552132E-3</v>
      </c>
      <c r="AG21" s="10">
        <v>10</v>
      </c>
      <c r="AH21" s="14">
        <v>7411634</v>
      </c>
      <c r="AI21" s="15">
        <v>8.4864378583472868E-3</v>
      </c>
      <c r="AJ21" s="10">
        <v>10</v>
      </c>
    </row>
    <row r="22" spans="2:36" x14ac:dyDescent="0.3">
      <c r="B22" s="18" t="s">
        <v>12</v>
      </c>
      <c r="C22" s="9">
        <v>35756390.399999999</v>
      </c>
      <c r="D22" s="9">
        <f t="shared" si="1"/>
        <v>23</v>
      </c>
      <c r="E22" s="9">
        <v>88637</v>
      </c>
      <c r="F22" s="9">
        <f t="shared" si="11"/>
        <v>3</v>
      </c>
      <c r="G22" s="9">
        <v>30622731</v>
      </c>
      <c r="H22" s="9">
        <f t="shared" si="12"/>
        <v>10</v>
      </c>
      <c r="I22" s="9">
        <f t="shared" si="2"/>
        <v>345.48474113519183</v>
      </c>
      <c r="J22" s="9">
        <f t="shared" si="3"/>
        <v>20</v>
      </c>
      <c r="K22" s="34">
        <f t="shared" si="0"/>
        <v>0.85642679972528779</v>
      </c>
      <c r="L22" s="9">
        <f t="shared" si="4"/>
        <v>5</v>
      </c>
      <c r="M22" s="11">
        <v>10572270</v>
      </c>
      <c r="N22" s="35">
        <f t="shared" si="5"/>
        <v>1.2492055609419782E-3</v>
      </c>
      <c r="O22" s="17">
        <f t="shared" si="6"/>
        <v>26</v>
      </c>
      <c r="P22" s="9">
        <v>52218870</v>
      </c>
      <c r="Q22" s="35">
        <f t="shared" si="7"/>
        <v>0.14889218990758385</v>
      </c>
      <c r="R22" s="17">
        <f t="shared" si="8"/>
        <v>1</v>
      </c>
      <c r="S22" s="45">
        <v>799467</v>
      </c>
      <c r="T22" s="15">
        <v>2.2512511221520991E-2</v>
      </c>
      <c r="U22" s="46">
        <v>12</v>
      </c>
      <c r="V22" s="36">
        <v>57.1</v>
      </c>
      <c r="W22" s="9">
        <f t="shared" si="13"/>
        <v>39</v>
      </c>
      <c r="X22" s="36">
        <v>56.1</v>
      </c>
      <c r="Y22" s="9">
        <f t="shared" si="9"/>
        <v>42</v>
      </c>
      <c r="Z22" s="36">
        <v>54.3</v>
      </c>
      <c r="AA22" s="8">
        <v>33</v>
      </c>
      <c r="AB22" s="38"/>
      <c r="AC22" s="35" t="str">
        <f t="shared" si="10"/>
        <v/>
      </c>
      <c r="AD22" s="17"/>
      <c r="AE22" s="14"/>
      <c r="AF22" s="15"/>
      <c r="AG22" s="10"/>
      <c r="AH22" s="14"/>
      <c r="AI22" s="15"/>
      <c r="AJ22" s="10"/>
    </row>
    <row r="23" spans="2:36" x14ac:dyDescent="0.3">
      <c r="B23" s="18" t="s">
        <v>13</v>
      </c>
      <c r="C23" s="9">
        <v>52361523.200000003</v>
      </c>
      <c r="D23" s="9">
        <f t="shared" si="1"/>
        <v>13</v>
      </c>
      <c r="E23" s="9">
        <v>61773</v>
      </c>
      <c r="F23" s="9">
        <f t="shared" si="11"/>
        <v>12</v>
      </c>
      <c r="G23" s="9">
        <v>46137295</v>
      </c>
      <c r="H23" s="9">
        <f t="shared" si="12"/>
        <v>3</v>
      </c>
      <c r="I23" s="9">
        <f t="shared" si="2"/>
        <v>746.88448027455365</v>
      </c>
      <c r="J23" s="9">
        <f t="shared" si="3"/>
        <v>11</v>
      </c>
      <c r="K23" s="34">
        <f t="shared" si="0"/>
        <v>0.88112973382714732</v>
      </c>
      <c r="L23" s="9">
        <f t="shared" si="4"/>
        <v>4</v>
      </c>
      <c r="M23" s="11">
        <v>51374</v>
      </c>
      <c r="N23" s="35">
        <f t="shared" si="5"/>
        <v>6.0702844789088045E-6</v>
      </c>
      <c r="O23" s="17">
        <f t="shared" si="6"/>
        <v>39</v>
      </c>
      <c r="P23" s="17" t="s">
        <v>69</v>
      </c>
      <c r="Q23" s="35" t="str">
        <f t="shared" si="7"/>
        <v xml:space="preserve"> (D)</v>
      </c>
      <c r="R23" s="17" t="str">
        <f t="shared" si="8"/>
        <v xml:space="preserve"> (D)</v>
      </c>
      <c r="S23" s="45">
        <v>482765</v>
      </c>
      <c r="T23" s="15">
        <v>1.3594372850733777E-2</v>
      </c>
      <c r="U23" s="46">
        <v>19</v>
      </c>
      <c r="V23" s="36">
        <v>58.2</v>
      </c>
      <c r="W23" s="9">
        <f t="shared" si="13"/>
        <v>28.5</v>
      </c>
      <c r="X23" s="36">
        <v>57.7</v>
      </c>
      <c r="Y23" s="9">
        <f t="shared" si="9"/>
        <v>14</v>
      </c>
      <c r="Z23" s="36">
        <v>56</v>
      </c>
      <c r="AA23" s="8">
        <v>12</v>
      </c>
      <c r="AB23" s="38"/>
      <c r="AC23" s="35" t="str">
        <f t="shared" si="10"/>
        <v/>
      </c>
      <c r="AD23" s="17"/>
      <c r="AE23" s="14"/>
      <c r="AF23" s="15"/>
      <c r="AG23" s="10">
        <v>19</v>
      </c>
      <c r="AH23" s="14"/>
      <c r="AI23" s="15"/>
      <c r="AJ23" s="10">
        <v>19</v>
      </c>
    </row>
    <row r="24" spans="2:36" x14ac:dyDescent="0.3">
      <c r="B24" s="18" t="s">
        <v>14</v>
      </c>
      <c r="C24" s="9">
        <v>25426035.199999999</v>
      </c>
      <c r="D24" s="9">
        <f t="shared" si="1"/>
        <v>36</v>
      </c>
      <c r="E24" s="9">
        <v>77064</v>
      </c>
      <c r="F24" s="9">
        <f t="shared" si="11"/>
        <v>6</v>
      </c>
      <c r="G24" s="9">
        <v>13049347</v>
      </c>
      <c r="H24" s="9">
        <f t="shared" si="12"/>
        <v>23</v>
      </c>
      <c r="I24" s="9">
        <f t="shared" si="2"/>
        <v>169.3312960656078</v>
      </c>
      <c r="J24" s="9">
        <f t="shared" si="3"/>
        <v>39</v>
      </c>
      <c r="K24" s="34">
        <f t="shared" si="0"/>
        <v>0.51322775640615803</v>
      </c>
      <c r="L24" s="9">
        <f t="shared" si="4"/>
        <v>14</v>
      </c>
      <c r="M24" s="11">
        <v>305383434</v>
      </c>
      <c r="N24" s="35">
        <f t="shared" si="5"/>
        <v>3.6083706145639258E-2</v>
      </c>
      <c r="O24" s="17">
        <f t="shared" si="6"/>
        <v>7</v>
      </c>
      <c r="P24" s="9">
        <v>4308549</v>
      </c>
      <c r="Q24" s="35">
        <f t="shared" si="7"/>
        <v>1.228500915347518E-2</v>
      </c>
      <c r="R24" s="17">
        <f t="shared" si="8"/>
        <v>21</v>
      </c>
      <c r="S24" s="45">
        <v>207602</v>
      </c>
      <c r="T24" s="15">
        <v>5.845947805988491E-3</v>
      </c>
      <c r="U24" s="46">
        <v>27</v>
      </c>
      <c r="V24" s="36">
        <v>57.6</v>
      </c>
      <c r="W24" s="9">
        <f t="shared" si="13"/>
        <v>35</v>
      </c>
      <c r="X24" s="36">
        <v>56.5</v>
      </c>
      <c r="Y24" s="9">
        <f t="shared" si="9"/>
        <v>31</v>
      </c>
      <c r="Z24" s="36">
        <v>55.2</v>
      </c>
      <c r="AA24" s="8">
        <v>21</v>
      </c>
      <c r="AB24" s="38">
        <v>183904938</v>
      </c>
      <c r="AC24" s="35">
        <f t="shared" si="10"/>
        <v>0.239893971433572</v>
      </c>
      <c r="AD24" s="17">
        <f t="shared" si="14"/>
        <v>2</v>
      </c>
      <c r="AE24" s="14">
        <v>196259377</v>
      </c>
      <c r="AF24" s="15">
        <v>0.25216358319601784</v>
      </c>
      <c r="AG24" s="10">
        <v>2</v>
      </c>
      <c r="AH24" s="14">
        <v>219978920</v>
      </c>
      <c r="AI24" s="15">
        <v>0.25187933385895056</v>
      </c>
      <c r="AJ24" s="10">
        <v>2</v>
      </c>
    </row>
    <row r="25" spans="2:36" x14ac:dyDescent="0.3">
      <c r="B25" s="18" t="s">
        <v>15</v>
      </c>
      <c r="C25" s="9">
        <v>27879584</v>
      </c>
      <c r="D25" s="9">
        <f t="shared" si="1"/>
        <v>33</v>
      </c>
      <c r="E25" s="9">
        <v>28093</v>
      </c>
      <c r="F25" s="9">
        <f t="shared" si="11"/>
        <v>30</v>
      </c>
      <c r="G25" s="9">
        <v>7900864</v>
      </c>
      <c r="H25" s="9">
        <f t="shared" si="12"/>
        <v>34</v>
      </c>
      <c r="I25" s="9">
        <f t="shared" si="2"/>
        <v>281.23959705264656</v>
      </c>
      <c r="J25" s="9">
        <f t="shared" si="3"/>
        <v>25</v>
      </c>
      <c r="K25" s="34">
        <f t="shared" si="0"/>
        <v>0.28339246381868538</v>
      </c>
      <c r="L25" s="9">
        <f t="shared" si="4"/>
        <v>27</v>
      </c>
      <c r="M25" s="11">
        <v>151933586</v>
      </c>
      <c r="N25" s="35">
        <f t="shared" si="5"/>
        <v>1.7952273307913654E-2</v>
      </c>
      <c r="O25" s="17">
        <f t="shared" si="6"/>
        <v>17</v>
      </c>
      <c r="P25" s="9">
        <v>1910683</v>
      </c>
      <c r="Q25" s="35">
        <f t="shared" si="7"/>
        <v>5.4479496796692849E-3</v>
      </c>
      <c r="R25" s="17">
        <f t="shared" si="8"/>
        <v>31</v>
      </c>
      <c r="S25" s="45">
        <v>42628</v>
      </c>
      <c r="T25" s="15">
        <v>1.2003789128894587E-3</v>
      </c>
      <c r="U25" s="46">
        <v>41</v>
      </c>
      <c r="V25" s="36">
        <v>58.5</v>
      </c>
      <c r="W25" s="9">
        <f t="shared" si="13"/>
        <v>23</v>
      </c>
      <c r="X25" s="36">
        <v>57.3</v>
      </c>
      <c r="Y25" s="9">
        <f t="shared" si="9"/>
        <v>22</v>
      </c>
      <c r="Z25" s="36">
        <v>55.1</v>
      </c>
      <c r="AA25" s="8">
        <v>23</v>
      </c>
      <c r="AB25" s="38"/>
      <c r="AC25" s="35" t="str">
        <f t="shared" si="10"/>
        <v/>
      </c>
      <c r="AD25" s="17"/>
      <c r="AE25" s="14"/>
      <c r="AF25" s="15"/>
      <c r="AG25" s="10"/>
      <c r="AH25" s="14"/>
      <c r="AI25" s="15"/>
      <c r="AJ25" s="10"/>
    </row>
    <row r="26" spans="2:36" x14ac:dyDescent="0.3">
      <c r="B26" s="18" t="s">
        <v>16</v>
      </c>
      <c r="C26" s="9">
        <v>19751392</v>
      </c>
      <c r="D26" s="9">
        <f t="shared" si="1"/>
        <v>39</v>
      </c>
      <c r="E26" s="9">
        <v>8173</v>
      </c>
      <c r="F26" s="9">
        <f t="shared" si="11"/>
        <v>41</v>
      </c>
      <c r="G26" s="9">
        <v>1454104</v>
      </c>
      <c r="H26" s="9">
        <f t="shared" si="12"/>
        <v>41</v>
      </c>
      <c r="I26" s="9">
        <f t="shared" si="2"/>
        <v>177.91557567600637</v>
      </c>
      <c r="J26" s="9">
        <f t="shared" si="3"/>
        <v>37</v>
      </c>
      <c r="K26" s="34">
        <f t="shared" si="0"/>
        <v>7.3620330151920432E-2</v>
      </c>
      <c r="L26" s="9">
        <f t="shared" si="4"/>
        <v>49</v>
      </c>
      <c r="M26" s="11">
        <v>138857</v>
      </c>
      <c r="N26" s="35">
        <f t="shared" si="5"/>
        <v>1.6407161052046561E-5</v>
      </c>
      <c r="O26" s="17">
        <f t="shared" si="6"/>
        <v>35</v>
      </c>
      <c r="P26" s="17">
        <v>3531186</v>
      </c>
      <c r="Q26" s="35">
        <f t="shared" si="7"/>
        <v>1.0068506203045018E-2</v>
      </c>
      <c r="R26" s="17">
        <f t="shared" si="8"/>
        <v>25</v>
      </c>
      <c r="S26" s="45">
        <v>126632</v>
      </c>
      <c r="T26" s="15">
        <v>3.5658811695837927E-3</v>
      </c>
      <c r="U26" s="46">
        <v>32</v>
      </c>
      <c r="V26" s="36">
        <v>57</v>
      </c>
      <c r="W26" s="9">
        <f t="shared" si="13"/>
        <v>41.5</v>
      </c>
      <c r="X26" s="36">
        <v>56.4</v>
      </c>
      <c r="Y26" s="9">
        <f t="shared" si="9"/>
        <v>34</v>
      </c>
      <c r="Z26" s="36">
        <v>53.7</v>
      </c>
      <c r="AA26" s="8">
        <v>43</v>
      </c>
      <c r="AB26" s="38" t="s">
        <v>69</v>
      </c>
      <c r="AC26" s="38" t="s">
        <v>69</v>
      </c>
      <c r="AD26" s="17" t="str">
        <f t="shared" si="14"/>
        <v xml:space="preserve"> (D)</v>
      </c>
      <c r="AE26" s="14"/>
      <c r="AF26" s="15"/>
      <c r="AG26" s="10"/>
      <c r="AH26" s="14"/>
      <c r="AI26" s="15"/>
      <c r="AJ26" s="10"/>
    </row>
    <row r="27" spans="2:36" s="33" customFormat="1" x14ac:dyDescent="0.3">
      <c r="B27" s="27" t="s">
        <v>17</v>
      </c>
      <c r="C27" s="28">
        <v>6255244.7999999998</v>
      </c>
      <c r="D27" s="28">
        <f t="shared" si="1"/>
        <v>42</v>
      </c>
      <c r="E27" s="28">
        <v>12256</v>
      </c>
      <c r="F27" s="28">
        <f t="shared" si="11"/>
        <v>38</v>
      </c>
      <c r="G27" s="28">
        <v>2030745</v>
      </c>
      <c r="H27" s="28">
        <f>_xlfn.RANK.AVG(G27,$G$8:$G$57)</f>
        <v>40</v>
      </c>
      <c r="I27" s="28">
        <f t="shared" si="2"/>
        <v>165.69394582245431</v>
      </c>
      <c r="J27" s="28">
        <f t="shared" si="3"/>
        <v>42</v>
      </c>
      <c r="K27" s="29">
        <f t="shared" si="0"/>
        <v>0.32464676682197952</v>
      </c>
      <c r="L27" s="28">
        <f t="shared" si="4"/>
        <v>26</v>
      </c>
      <c r="M27" s="28">
        <v>304729435</v>
      </c>
      <c r="N27" s="35">
        <f t="shared" si="5"/>
        <v>3.6006430481316416E-2</v>
      </c>
      <c r="O27" s="17">
        <f t="shared" si="6"/>
        <v>8</v>
      </c>
      <c r="P27" s="28">
        <v>2364942</v>
      </c>
      <c r="Q27" s="35">
        <f t="shared" si="7"/>
        <v>6.7431829410406841E-3</v>
      </c>
      <c r="R27" s="17">
        <f t="shared" si="8"/>
        <v>30</v>
      </c>
      <c r="S27" s="47">
        <v>187497</v>
      </c>
      <c r="T27" s="31">
        <v>5.2798030644185708E-3</v>
      </c>
      <c r="U27" s="48">
        <v>28</v>
      </c>
      <c r="V27" s="37">
        <v>59</v>
      </c>
      <c r="W27" s="28">
        <f t="shared" si="13"/>
        <v>17</v>
      </c>
      <c r="X27" s="37">
        <v>57.3</v>
      </c>
      <c r="Y27" s="28">
        <f t="shared" si="9"/>
        <v>22</v>
      </c>
      <c r="Z27" s="37">
        <v>55.9</v>
      </c>
      <c r="AA27" s="27">
        <v>17</v>
      </c>
      <c r="AB27" s="39">
        <v>598486</v>
      </c>
      <c r="AC27" s="35">
        <f t="shared" si="10"/>
        <v>7.8069237807737804E-4</v>
      </c>
      <c r="AD27" s="17">
        <f t="shared" si="14"/>
        <v>16</v>
      </c>
      <c r="AE27" s="30">
        <v>842793</v>
      </c>
      <c r="AF27" s="31">
        <v>1.082861395063541E-3</v>
      </c>
      <c r="AG27" s="32">
        <v>16</v>
      </c>
      <c r="AH27" s="30">
        <v>1739926</v>
      </c>
      <c r="AI27" s="31">
        <v>1.9922427196381741E-3</v>
      </c>
      <c r="AJ27" s="32">
        <v>16</v>
      </c>
    </row>
    <row r="28" spans="2:36" x14ac:dyDescent="0.3">
      <c r="B28" s="18" t="s">
        <v>18</v>
      </c>
      <c r="C28" s="9">
        <v>5017612.8000000007</v>
      </c>
      <c r="D28" s="9">
        <f t="shared" si="1"/>
        <v>45</v>
      </c>
      <c r="E28" s="9">
        <v>7755</v>
      </c>
      <c r="F28" s="9">
        <f t="shared" si="11"/>
        <v>42</v>
      </c>
      <c r="G28" s="9">
        <v>523517</v>
      </c>
      <c r="H28" s="9">
        <f>_xlfn.RANK.AVG(G28,$G$8:$G$57)</f>
        <v>46</v>
      </c>
      <c r="I28" s="9">
        <f t="shared" si="2"/>
        <v>67.507027724048996</v>
      </c>
      <c r="J28" s="9">
        <f t="shared" si="3"/>
        <v>49</v>
      </c>
      <c r="K28" s="34">
        <f t="shared" si="0"/>
        <v>0.10433587063553408</v>
      </c>
      <c r="L28" s="9">
        <f t="shared" si="4"/>
        <v>45</v>
      </c>
      <c r="M28" s="11">
        <v>80913</v>
      </c>
      <c r="N28" s="35">
        <f t="shared" si="5"/>
        <v>9.5605739876581168E-6</v>
      </c>
      <c r="O28" s="17">
        <f t="shared" si="6"/>
        <v>37</v>
      </c>
      <c r="P28" s="9">
        <v>153925</v>
      </c>
      <c r="Q28" s="35">
        <f t="shared" si="7"/>
        <v>4.3888790262073548E-4</v>
      </c>
      <c r="R28" s="17">
        <f t="shared" si="8"/>
        <v>40</v>
      </c>
      <c r="S28" s="45">
        <v>44250</v>
      </c>
      <c r="T28" s="15">
        <v>1.2460534600581435E-3</v>
      </c>
      <c r="U28" s="46">
        <v>39</v>
      </c>
      <c r="V28" s="36">
        <v>57.8</v>
      </c>
      <c r="W28" s="9">
        <f t="shared" si="13"/>
        <v>32</v>
      </c>
      <c r="X28" s="36">
        <v>56.3</v>
      </c>
      <c r="Y28" s="9">
        <f t="shared" si="9"/>
        <v>36</v>
      </c>
      <c r="Z28" s="36">
        <v>54.9</v>
      </c>
      <c r="AA28" s="8">
        <v>26</v>
      </c>
      <c r="AB28" s="38">
        <v>621181</v>
      </c>
      <c r="AC28" s="35">
        <f t="shared" si="10"/>
        <v>8.1029676902464513E-4</v>
      </c>
      <c r="AD28" s="17">
        <f t="shared" si="14"/>
        <v>15</v>
      </c>
      <c r="AE28" s="14">
        <v>2328982</v>
      </c>
      <c r="AF28" s="15">
        <v>2.9923892315169634E-3</v>
      </c>
      <c r="AG28" s="10">
        <v>13</v>
      </c>
      <c r="AH28" s="14">
        <v>1792954</v>
      </c>
      <c r="AI28" s="15">
        <v>2.0529606162251403E-3</v>
      </c>
      <c r="AJ28" s="10">
        <v>15</v>
      </c>
    </row>
    <row r="29" spans="2:36" x14ac:dyDescent="0.3">
      <c r="B29" s="18" t="s">
        <v>19</v>
      </c>
      <c r="C29" s="9">
        <v>36354444.799999997</v>
      </c>
      <c r="D29" s="9">
        <f t="shared" si="1"/>
        <v>22</v>
      </c>
      <c r="E29" s="9">
        <v>52194</v>
      </c>
      <c r="F29" s="9">
        <f t="shared" si="11"/>
        <v>15</v>
      </c>
      <c r="G29" s="9">
        <v>9948564</v>
      </c>
      <c r="H29" s="9">
        <f>_xlfn.RANK.AVG(G29,$G$8:$G$57)</f>
        <v>28</v>
      </c>
      <c r="I29" s="9">
        <f t="shared" si="2"/>
        <v>190.60742614093573</v>
      </c>
      <c r="J29" s="9">
        <f t="shared" si="3"/>
        <v>34</v>
      </c>
      <c r="K29" s="34">
        <f t="shared" si="0"/>
        <v>0.27365468114644403</v>
      </c>
      <c r="L29" s="9">
        <f t="shared" si="4"/>
        <v>31</v>
      </c>
      <c r="M29" s="11">
        <v>5737416</v>
      </c>
      <c r="N29" s="35">
        <f t="shared" si="5"/>
        <v>6.7792555171571295E-4</v>
      </c>
      <c r="O29" s="17">
        <f t="shared" si="6"/>
        <v>27</v>
      </c>
      <c r="P29" s="9">
        <v>12676021</v>
      </c>
      <c r="Q29" s="35">
        <f t="shared" si="7"/>
        <v>3.6143266332736061E-2</v>
      </c>
      <c r="R29" s="17">
        <f t="shared" si="8"/>
        <v>9</v>
      </c>
      <c r="S29" s="45">
        <v>1540609</v>
      </c>
      <c r="T29" s="15">
        <v>4.3382625424784556E-2</v>
      </c>
      <c r="U29" s="46">
        <v>8</v>
      </c>
      <c r="V29" s="36">
        <v>57.6</v>
      </c>
      <c r="W29" s="9">
        <f t="shared" si="13"/>
        <v>35</v>
      </c>
      <c r="X29" s="36">
        <v>56.3</v>
      </c>
      <c r="Y29" s="9">
        <f t="shared" si="9"/>
        <v>36</v>
      </c>
      <c r="Z29" s="36">
        <v>54.2</v>
      </c>
      <c r="AA29" s="8">
        <v>35</v>
      </c>
      <c r="AB29" s="38"/>
      <c r="AC29" s="35" t="str">
        <f t="shared" si="10"/>
        <v/>
      </c>
      <c r="AD29" s="17"/>
      <c r="AE29" s="14"/>
      <c r="AF29" s="15"/>
      <c r="AG29" s="10"/>
      <c r="AH29" s="14"/>
      <c r="AI29" s="15"/>
      <c r="AJ29" s="10"/>
    </row>
    <row r="30" spans="2:36" x14ac:dyDescent="0.3">
      <c r="B30" s="18" t="s">
        <v>20</v>
      </c>
      <c r="C30" s="9">
        <v>50950451.200000003</v>
      </c>
      <c r="D30" s="9">
        <f t="shared" si="1"/>
        <v>14</v>
      </c>
      <c r="E30" s="9">
        <v>74542</v>
      </c>
      <c r="F30" s="9">
        <f t="shared" si="11"/>
        <v>9</v>
      </c>
      <c r="G30" s="9">
        <v>26035838</v>
      </c>
      <c r="H30" s="9">
        <f>_xlfn.RANK.AVG(G30,$G$8:$G$57)</f>
        <v>15</v>
      </c>
      <c r="I30" s="9">
        <f t="shared" si="2"/>
        <v>349.27742749054227</v>
      </c>
      <c r="J30" s="9">
        <f t="shared" si="3"/>
        <v>19</v>
      </c>
      <c r="K30" s="34">
        <f t="shared" si="0"/>
        <v>0.51100308999815092</v>
      </c>
      <c r="L30" s="9">
        <f t="shared" si="4"/>
        <v>15</v>
      </c>
      <c r="M30" s="11">
        <v>45037969</v>
      </c>
      <c r="N30" s="35">
        <f t="shared" si="5"/>
        <v>5.3216273636912817E-3</v>
      </c>
      <c r="O30" s="17">
        <f t="shared" si="6"/>
        <v>22</v>
      </c>
      <c r="P30" s="9">
        <v>9693648</v>
      </c>
      <c r="Q30" s="35">
        <f t="shared" si="7"/>
        <v>2.7639596163480183E-2</v>
      </c>
      <c r="R30" s="17">
        <f t="shared" si="8"/>
        <v>11</v>
      </c>
      <c r="S30" s="45">
        <v>1645911</v>
      </c>
      <c r="T30" s="15">
        <v>4.6347866587519979E-2</v>
      </c>
      <c r="U30" s="46">
        <v>7</v>
      </c>
      <c r="V30" s="36">
        <v>56.6</v>
      </c>
      <c r="W30" s="9">
        <f t="shared" si="13"/>
        <v>45</v>
      </c>
      <c r="X30" s="36">
        <v>55.3</v>
      </c>
      <c r="Y30" s="9">
        <f t="shared" si="9"/>
        <v>47</v>
      </c>
      <c r="Z30" s="36">
        <v>52.9</v>
      </c>
      <c r="AA30" s="8">
        <v>48</v>
      </c>
      <c r="AB30" s="38"/>
      <c r="AC30" s="35" t="str">
        <f t="shared" si="10"/>
        <v/>
      </c>
      <c r="AD30" s="17"/>
      <c r="AE30" s="14"/>
      <c r="AF30" s="15"/>
      <c r="AG30" s="10"/>
      <c r="AH30" s="14"/>
      <c r="AI30" s="15"/>
      <c r="AJ30" s="10"/>
    </row>
    <row r="31" spans="2:36" x14ac:dyDescent="0.3">
      <c r="B31" s="18" t="s">
        <v>21</v>
      </c>
      <c r="C31" s="9">
        <v>30020454.399999999</v>
      </c>
      <c r="D31" s="9">
        <f t="shared" si="1"/>
        <v>31</v>
      </c>
      <c r="E31" s="9">
        <v>38076</v>
      </c>
      <c r="F31" s="9">
        <f t="shared" si="11"/>
        <v>23</v>
      </c>
      <c r="G31" s="9">
        <v>10931080</v>
      </c>
      <c r="H31" s="9">
        <f t="shared" ref="H31:H44" si="15">_xlfn.RANK.AVG(G31,$G$8:$G$57)</f>
        <v>26</v>
      </c>
      <c r="I31" s="9">
        <f t="shared" si="2"/>
        <v>287.08582834331338</v>
      </c>
      <c r="J31" s="9">
        <f t="shared" si="3"/>
        <v>23</v>
      </c>
      <c r="K31" s="34">
        <f t="shared" si="0"/>
        <v>0.36412107073236044</v>
      </c>
      <c r="L31" s="9">
        <f t="shared" si="4"/>
        <v>22</v>
      </c>
      <c r="M31" s="11">
        <v>761180486</v>
      </c>
      <c r="N31" s="35">
        <f t="shared" si="5"/>
        <v>8.9940088173279489E-2</v>
      </c>
      <c r="O31" s="17">
        <f t="shared" si="6"/>
        <v>5</v>
      </c>
      <c r="P31" s="9">
        <v>5593802</v>
      </c>
      <c r="Q31" s="35">
        <f t="shared" si="7"/>
        <v>1.5949663975674357E-2</v>
      </c>
      <c r="R31" s="17">
        <f t="shared" si="8"/>
        <v>17</v>
      </c>
      <c r="S31" s="45">
        <v>42690</v>
      </c>
      <c r="T31" s="15">
        <v>1.2021247957035514E-3</v>
      </c>
      <c r="U31" s="46">
        <v>40</v>
      </c>
      <c r="V31" s="36">
        <v>60.4</v>
      </c>
      <c r="W31" s="9">
        <f t="shared" si="13"/>
        <v>3.5</v>
      </c>
      <c r="X31" s="36">
        <v>58.6</v>
      </c>
      <c r="Y31" s="9">
        <f t="shared" si="9"/>
        <v>3.5</v>
      </c>
      <c r="Z31" s="36">
        <v>57.2</v>
      </c>
      <c r="AA31" s="8">
        <v>1</v>
      </c>
      <c r="AB31" s="38"/>
      <c r="AC31" s="35" t="str">
        <f t="shared" si="10"/>
        <v/>
      </c>
      <c r="AD31" s="17"/>
      <c r="AE31" s="14"/>
      <c r="AF31" s="15"/>
      <c r="AG31" s="10"/>
      <c r="AH31" s="14"/>
      <c r="AI31" s="15"/>
      <c r="AJ31" s="10"/>
    </row>
    <row r="32" spans="2:36" x14ac:dyDescent="0.3">
      <c r="B32" s="18" t="s">
        <v>22</v>
      </c>
      <c r="C32" s="9">
        <v>44086995.199999996</v>
      </c>
      <c r="D32" s="9">
        <f t="shared" si="1"/>
        <v>18</v>
      </c>
      <c r="E32" s="9">
        <v>99171</v>
      </c>
      <c r="F32" s="9">
        <f t="shared" si="11"/>
        <v>2</v>
      </c>
      <c r="G32" s="9">
        <v>28266137</v>
      </c>
      <c r="H32" s="9">
        <f t="shared" si="15"/>
        <v>12</v>
      </c>
      <c r="I32" s="9">
        <f t="shared" si="2"/>
        <v>285.02422079035205</v>
      </c>
      <c r="J32" s="9">
        <f t="shared" si="3"/>
        <v>24</v>
      </c>
      <c r="K32" s="34">
        <f t="shared" si="0"/>
        <v>0.6411445568420141</v>
      </c>
      <c r="L32" s="9">
        <f t="shared" si="4"/>
        <v>11</v>
      </c>
      <c r="M32" s="11">
        <v>272389497</v>
      </c>
      <c r="N32" s="35">
        <f t="shared" si="5"/>
        <v>3.2185185811049878E-2</v>
      </c>
      <c r="O32" s="17">
        <f t="shared" si="6"/>
        <v>10</v>
      </c>
      <c r="P32" s="9">
        <v>8276409</v>
      </c>
      <c r="Q32" s="35">
        <f t="shared" si="7"/>
        <v>2.3598608330299684E-2</v>
      </c>
      <c r="R32" s="17">
        <f t="shared" si="8"/>
        <v>15</v>
      </c>
      <c r="S32" s="45">
        <v>246358</v>
      </c>
      <c r="T32" s="15">
        <v>6.9372935211978329E-3</v>
      </c>
      <c r="U32" s="46">
        <v>25</v>
      </c>
      <c r="V32" s="36">
        <v>58.3</v>
      </c>
      <c r="W32" s="9">
        <f t="shared" si="13"/>
        <v>26</v>
      </c>
      <c r="X32" s="36">
        <v>57.1</v>
      </c>
      <c r="Y32" s="9">
        <f t="shared" si="9"/>
        <v>25</v>
      </c>
      <c r="Z32" s="36">
        <v>56</v>
      </c>
      <c r="AA32" s="8">
        <v>12</v>
      </c>
      <c r="AB32" s="38">
        <v>789837</v>
      </c>
      <c r="AC32" s="35">
        <f t="shared" si="10"/>
        <v>1.0302993316861247E-3</v>
      </c>
      <c r="AD32" s="17">
        <f t="shared" si="14"/>
        <v>12</v>
      </c>
      <c r="AE32" s="14">
        <v>3557585</v>
      </c>
      <c r="AF32" s="15">
        <v>4.5709580598760641E-3</v>
      </c>
      <c r="AG32" s="10">
        <v>11</v>
      </c>
      <c r="AH32" s="14">
        <v>3228580</v>
      </c>
      <c r="AI32" s="15">
        <v>3.6967750351275955E-3</v>
      </c>
      <c r="AJ32" s="10">
        <v>13</v>
      </c>
    </row>
    <row r="33" spans="2:36" x14ac:dyDescent="0.3">
      <c r="B33" s="18" t="s">
        <v>23</v>
      </c>
      <c r="C33" s="9">
        <v>93153555.199999988</v>
      </c>
      <c r="D33" s="9">
        <f t="shared" si="1"/>
        <v>4</v>
      </c>
      <c r="E33" s="9">
        <v>28008</v>
      </c>
      <c r="F33" s="9">
        <f t="shared" si="11"/>
        <v>31</v>
      </c>
      <c r="G33" s="9">
        <v>59758917</v>
      </c>
      <c r="H33" s="9">
        <f t="shared" si="15"/>
        <v>2</v>
      </c>
      <c r="I33" s="9">
        <f t="shared" si="2"/>
        <v>2133.6374250214226</v>
      </c>
      <c r="J33" s="9">
        <f t="shared" si="3"/>
        <v>2</v>
      </c>
      <c r="K33" s="34">
        <f t="shared" si="0"/>
        <v>0.64150978319290175</v>
      </c>
      <c r="L33" s="9">
        <f t="shared" si="4"/>
        <v>9</v>
      </c>
      <c r="M33" s="11">
        <v>166380</v>
      </c>
      <c r="N33" s="35">
        <f t="shared" si="5"/>
        <v>1.9659242644155544E-5</v>
      </c>
      <c r="O33" s="17">
        <f t="shared" si="6"/>
        <v>33</v>
      </c>
      <c r="P33" s="9">
        <v>464802</v>
      </c>
      <c r="Q33" s="35">
        <f t="shared" si="7"/>
        <v>1.3252946234459839E-3</v>
      </c>
      <c r="R33" s="17">
        <f t="shared" si="8"/>
        <v>36</v>
      </c>
      <c r="S33" s="45">
        <v>44671</v>
      </c>
      <c r="T33" s="15">
        <v>1.257908567553838E-3</v>
      </c>
      <c r="U33" s="46">
        <v>38</v>
      </c>
      <c r="V33" s="36">
        <v>58.9</v>
      </c>
      <c r="W33" s="9">
        <f t="shared" si="13"/>
        <v>19</v>
      </c>
      <c r="X33" s="36">
        <v>57.8</v>
      </c>
      <c r="Y33" s="9">
        <f t="shared" si="9"/>
        <v>12</v>
      </c>
      <c r="Z33" s="36">
        <v>55.4</v>
      </c>
      <c r="AA33" s="8">
        <v>18</v>
      </c>
      <c r="AB33" s="38"/>
      <c r="AC33" s="35" t="str">
        <f t="shared" si="10"/>
        <v/>
      </c>
      <c r="AD33" s="17"/>
      <c r="AE33" s="14"/>
      <c r="AF33" s="15"/>
      <c r="AG33" s="10"/>
      <c r="AH33" s="14"/>
      <c r="AI33" s="15"/>
      <c r="AJ33" s="10"/>
    </row>
    <row r="34" spans="2:36" x14ac:dyDescent="0.3">
      <c r="B34" s="18" t="s">
        <v>24</v>
      </c>
      <c r="C34" s="9">
        <v>49198342.400000006</v>
      </c>
      <c r="D34" s="9">
        <f t="shared" si="1"/>
        <v>15</v>
      </c>
      <c r="E34" s="9">
        <v>49969</v>
      </c>
      <c r="F34" s="9">
        <f t="shared" si="11"/>
        <v>17</v>
      </c>
      <c r="G34" s="9">
        <v>45331783</v>
      </c>
      <c r="H34" s="9">
        <f t="shared" si="15"/>
        <v>4</v>
      </c>
      <c r="I34" s="9">
        <f t="shared" si="2"/>
        <v>907.1981228361584</v>
      </c>
      <c r="J34" s="9">
        <f t="shared" si="3"/>
        <v>9</v>
      </c>
      <c r="K34" s="34">
        <f t="shared" si="0"/>
        <v>0.92140874648654814</v>
      </c>
      <c r="L34" s="9">
        <f t="shared" si="4"/>
        <v>1</v>
      </c>
      <c r="M34" s="11">
        <v>4777716</v>
      </c>
      <c r="N34" s="35">
        <f t="shared" si="5"/>
        <v>5.6452865806505743E-4</v>
      </c>
      <c r="O34" s="17">
        <f t="shared" si="6"/>
        <v>28</v>
      </c>
      <c r="P34" s="9">
        <v>9351688</v>
      </c>
      <c r="Q34" s="35">
        <f t="shared" si="7"/>
        <v>2.6664562171729741E-2</v>
      </c>
      <c r="R34" s="17">
        <f t="shared" si="8"/>
        <v>14</v>
      </c>
      <c r="S34" s="45">
        <v>219724</v>
      </c>
      <c r="T34" s="15">
        <v>6.1872960555438535E-3</v>
      </c>
      <c r="U34" s="46">
        <v>26</v>
      </c>
      <c r="V34" s="36">
        <v>55.7</v>
      </c>
      <c r="W34" s="9">
        <f t="shared" si="13"/>
        <v>50</v>
      </c>
      <c r="X34" s="36">
        <v>55.9</v>
      </c>
      <c r="Y34" s="9">
        <f t="shared" si="9"/>
        <v>43</v>
      </c>
      <c r="Z34" s="36">
        <v>53.9</v>
      </c>
      <c r="AA34" s="8">
        <v>40</v>
      </c>
      <c r="AB34" s="38"/>
      <c r="AC34" s="35" t="str">
        <f t="shared" si="10"/>
        <v/>
      </c>
      <c r="AD34" s="17"/>
      <c r="AE34" s="14"/>
      <c r="AF34" s="15"/>
      <c r="AG34" s="10"/>
      <c r="AH34" s="14"/>
      <c r="AI34" s="15"/>
      <c r="AJ34" s="10"/>
    </row>
    <row r="35" spans="2:36" x14ac:dyDescent="0.3">
      <c r="B35" s="18" t="s">
        <v>25</v>
      </c>
      <c r="C35" s="9">
        <v>70288633.600000009</v>
      </c>
      <c r="D35" s="9">
        <f t="shared" si="1"/>
        <v>7</v>
      </c>
      <c r="E35" s="9">
        <v>4137</v>
      </c>
      <c r="F35" s="9">
        <f t="shared" si="11"/>
        <v>47</v>
      </c>
      <c r="G35" s="9">
        <v>5913761</v>
      </c>
      <c r="H35" s="9">
        <f t="shared" si="15"/>
        <v>37</v>
      </c>
      <c r="I35" s="9">
        <f t="shared" si="2"/>
        <v>1429.4805414551608</v>
      </c>
      <c r="J35" s="9">
        <f t="shared" si="3"/>
        <v>4</v>
      </c>
      <c r="K35" s="34">
        <f t="shared" si="0"/>
        <v>8.4135381456611494E-2</v>
      </c>
      <c r="L35" s="9">
        <f t="shared" si="4"/>
        <v>47</v>
      </c>
      <c r="M35" s="16" t="s">
        <v>69</v>
      </c>
      <c r="N35" s="35" t="str">
        <f t="shared" si="5"/>
        <v xml:space="preserve"> (D)</v>
      </c>
      <c r="O35" s="17" t="str">
        <f t="shared" si="6"/>
        <v xml:space="preserve"> (D)</v>
      </c>
      <c r="P35" s="9">
        <v>21209</v>
      </c>
      <c r="Q35" s="35">
        <f t="shared" si="7"/>
        <v>6.0473435287855635E-5</v>
      </c>
      <c r="R35" s="17">
        <f t="shared" si="8"/>
        <v>45</v>
      </c>
      <c r="S35" s="45">
        <v>125569</v>
      </c>
      <c r="T35" s="38">
        <v>3.53594772714217E-3</v>
      </c>
      <c r="U35" s="46">
        <v>33</v>
      </c>
      <c r="V35" s="36">
        <v>59.8</v>
      </c>
      <c r="W35" s="9">
        <f t="shared" si="13"/>
        <v>8.5</v>
      </c>
      <c r="X35" s="36">
        <v>57.5</v>
      </c>
      <c r="Y35" s="9">
        <f t="shared" si="9"/>
        <v>18.5</v>
      </c>
      <c r="Z35" s="36">
        <v>55.9</v>
      </c>
      <c r="AA35" s="8">
        <v>16</v>
      </c>
      <c r="AB35" s="38"/>
      <c r="AC35" s="35" t="str">
        <f t="shared" si="10"/>
        <v/>
      </c>
      <c r="AD35" s="17"/>
      <c r="AE35" s="14"/>
      <c r="AF35" s="15"/>
      <c r="AG35" s="10"/>
      <c r="AH35" s="14"/>
      <c r="AI35" s="15"/>
      <c r="AJ35" s="10"/>
    </row>
    <row r="36" spans="2:36" x14ac:dyDescent="0.3">
      <c r="B36" s="18" t="s">
        <v>26</v>
      </c>
      <c r="C36" s="9">
        <v>5739584</v>
      </c>
      <c r="D36" s="9">
        <f t="shared" si="1"/>
        <v>44</v>
      </c>
      <c r="E36" s="9">
        <v>4391</v>
      </c>
      <c r="F36" s="9">
        <f t="shared" si="11"/>
        <v>46</v>
      </c>
      <c r="G36" s="9">
        <v>474065</v>
      </c>
      <c r="H36" s="9">
        <f t="shared" si="15"/>
        <v>48</v>
      </c>
      <c r="I36" s="9">
        <f t="shared" si="2"/>
        <v>107.96287861534958</v>
      </c>
      <c r="J36" s="9">
        <f t="shared" si="3"/>
        <v>46</v>
      </c>
      <c r="K36" s="34">
        <f t="shared" si="0"/>
        <v>8.2595707284709136E-2</v>
      </c>
      <c r="L36" s="9">
        <f t="shared" si="4"/>
        <v>48</v>
      </c>
      <c r="M36" s="16">
        <v>102340</v>
      </c>
      <c r="N36" s="35">
        <f t="shared" si="5"/>
        <v>1.2092360212783257E-5</v>
      </c>
      <c r="O36" s="17">
        <f t="shared" si="6"/>
        <v>36</v>
      </c>
      <c r="P36" s="9">
        <v>221446</v>
      </c>
      <c r="Q36" s="35">
        <f t="shared" si="7"/>
        <v>6.3141120989931062E-4</v>
      </c>
      <c r="R36" s="17">
        <f t="shared" si="8"/>
        <v>38</v>
      </c>
      <c r="S36" s="45">
        <v>54798</v>
      </c>
      <c r="T36" s="38">
        <v>1.5430788136557322E-3</v>
      </c>
      <c r="U36" s="46">
        <v>37</v>
      </c>
      <c r="V36" s="36">
        <v>57.8</v>
      </c>
      <c r="W36" s="9">
        <f t="shared" si="13"/>
        <v>32</v>
      </c>
      <c r="X36" s="36">
        <v>56.2</v>
      </c>
      <c r="Y36" s="9">
        <f t="shared" si="9"/>
        <v>39.5</v>
      </c>
      <c r="Z36" s="36">
        <v>54.1</v>
      </c>
      <c r="AA36" s="8">
        <v>36</v>
      </c>
      <c r="AB36" s="38"/>
      <c r="AC36" s="35" t="str">
        <f t="shared" si="10"/>
        <v/>
      </c>
      <c r="AD36" s="17"/>
      <c r="AE36" s="14"/>
      <c r="AF36" s="15"/>
      <c r="AG36" s="10"/>
      <c r="AH36" s="14"/>
      <c r="AI36" s="15"/>
      <c r="AJ36" s="10"/>
    </row>
    <row r="37" spans="2:36" x14ac:dyDescent="0.3">
      <c r="B37" s="18" t="s">
        <v>27</v>
      </c>
      <c r="C37" s="9">
        <v>4747097.5999999996</v>
      </c>
      <c r="D37" s="9">
        <f t="shared" si="1"/>
        <v>46</v>
      </c>
      <c r="E37" s="9">
        <v>9071</v>
      </c>
      <c r="F37" s="9">
        <f t="shared" si="11"/>
        <v>40</v>
      </c>
      <c r="G37" s="9">
        <v>715057</v>
      </c>
      <c r="H37" s="9">
        <f t="shared" si="15"/>
        <v>45</v>
      </c>
      <c r="I37" s="9">
        <f t="shared" si="2"/>
        <v>78.828905302612725</v>
      </c>
      <c r="J37" s="9">
        <f t="shared" si="3"/>
        <v>47</v>
      </c>
      <c r="K37" s="34">
        <f t="shared" si="0"/>
        <v>0.15063035569355052</v>
      </c>
      <c r="L37" s="9">
        <f t="shared" si="4"/>
        <v>43</v>
      </c>
      <c r="M37" s="11">
        <v>38765</v>
      </c>
      <c r="N37" s="35">
        <f t="shared" si="5"/>
        <v>4.5804215717074748E-6</v>
      </c>
      <c r="O37" s="17">
        <f t="shared" si="6"/>
        <v>41</v>
      </c>
      <c r="P37" s="9">
        <v>1543699</v>
      </c>
      <c r="Q37" s="35">
        <f t="shared" si="7"/>
        <v>4.4015645047115592E-3</v>
      </c>
      <c r="R37" s="17">
        <f t="shared" si="8"/>
        <v>33</v>
      </c>
      <c r="S37" s="45">
        <v>26119</v>
      </c>
      <c r="T37" s="15">
        <v>7.354953745369187E-4</v>
      </c>
      <c r="U37" s="46">
        <v>45</v>
      </c>
      <c r="V37" s="36">
        <v>59.5</v>
      </c>
      <c r="W37" s="9">
        <f t="shared" si="13"/>
        <v>13</v>
      </c>
      <c r="X37" s="36">
        <v>57.1</v>
      </c>
      <c r="Y37" s="9">
        <f t="shared" si="9"/>
        <v>25</v>
      </c>
      <c r="Z37" s="36">
        <v>55.1</v>
      </c>
      <c r="AA37" s="8">
        <v>23</v>
      </c>
      <c r="AB37" s="38"/>
      <c r="AC37" s="35" t="str">
        <f t="shared" si="10"/>
        <v/>
      </c>
      <c r="AD37" s="17"/>
      <c r="AE37" s="14"/>
      <c r="AF37" s="15"/>
      <c r="AG37" s="10"/>
      <c r="AH37" s="14"/>
      <c r="AI37" s="15"/>
      <c r="AJ37" s="10"/>
    </row>
    <row r="38" spans="2:36" x14ac:dyDescent="0.3">
      <c r="B38" s="18" t="s">
        <v>28</v>
      </c>
      <c r="C38" s="9">
        <v>77667539.200000003</v>
      </c>
      <c r="D38" s="9">
        <f t="shared" si="1"/>
        <v>5</v>
      </c>
      <c r="E38" s="9">
        <v>24721</v>
      </c>
      <c r="F38" s="9">
        <f t="shared" si="11"/>
        <v>34</v>
      </c>
      <c r="G38" s="9">
        <v>43201023</v>
      </c>
      <c r="H38" s="9">
        <f t="shared" si="15"/>
        <v>6</v>
      </c>
      <c r="I38" s="9">
        <f t="shared" si="2"/>
        <v>1747.5435055216212</v>
      </c>
      <c r="J38" s="9">
        <f t="shared" si="3"/>
        <v>3</v>
      </c>
      <c r="K38" s="34">
        <f t="shared" si="0"/>
        <v>0.5562300987643497</v>
      </c>
      <c r="L38" s="9">
        <f t="shared" si="4"/>
        <v>12</v>
      </c>
      <c r="M38" s="16">
        <v>11852</v>
      </c>
      <c r="N38" s="35">
        <f t="shared" si="5"/>
        <v>1.4004167797723976E-6</v>
      </c>
      <c r="O38" s="17">
        <f t="shared" si="6"/>
        <v>43</v>
      </c>
      <c r="P38" s="17">
        <v>66653</v>
      </c>
      <c r="Q38" s="35">
        <f t="shared" si="7"/>
        <v>1.9004837013727387E-4</v>
      </c>
      <c r="R38" s="17">
        <f t="shared" si="8"/>
        <v>43</v>
      </c>
      <c r="S38" s="45">
        <v>1251065</v>
      </c>
      <c r="T38" s="38">
        <v>3.5229240045370425E-2</v>
      </c>
      <c r="U38" s="46">
        <v>9</v>
      </c>
      <c r="V38" s="36">
        <v>60.5</v>
      </c>
      <c r="W38" s="9">
        <f t="shared" si="13"/>
        <v>2</v>
      </c>
      <c r="X38" s="36">
        <v>59.6</v>
      </c>
      <c r="Y38" s="9">
        <f t="shared" si="9"/>
        <v>1</v>
      </c>
      <c r="Z38" s="36">
        <v>56.4</v>
      </c>
      <c r="AA38" s="8">
        <v>9</v>
      </c>
      <c r="AB38" s="38"/>
      <c r="AC38" s="35" t="str">
        <f t="shared" si="10"/>
        <v/>
      </c>
      <c r="AD38" s="17"/>
      <c r="AE38" s="14"/>
      <c r="AF38" s="15"/>
      <c r="AG38" s="10"/>
      <c r="AH38" s="14"/>
      <c r="AI38" s="15"/>
      <c r="AJ38" s="10"/>
    </row>
    <row r="39" spans="2:36" x14ac:dyDescent="0.3">
      <c r="B39" s="18" t="s">
        <v>29</v>
      </c>
      <c r="C39" s="9">
        <v>30216825.600000001</v>
      </c>
      <c r="D39" s="9">
        <f t="shared" si="1"/>
        <v>30</v>
      </c>
      <c r="E39" s="9">
        <v>35537</v>
      </c>
      <c r="F39" s="9">
        <f t="shared" si="11"/>
        <v>26</v>
      </c>
      <c r="G39" s="9">
        <v>7183576</v>
      </c>
      <c r="H39" s="9">
        <f t="shared" si="15"/>
        <v>36</v>
      </c>
      <c r="I39" s="9">
        <f t="shared" si="2"/>
        <v>202.14356867490221</v>
      </c>
      <c r="J39" s="9">
        <f t="shared" si="3"/>
        <v>31</v>
      </c>
      <c r="K39" s="34">
        <f t="shared" si="0"/>
        <v>0.23773430389723002</v>
      </c>
      <c r="L39" s="9">
        <f t="shared" si="4"/>
        <v>38</v>
      </c>
      <c r="M39" s="11">
        <v>2062445</v>
      </c>
      <c r="N39" s="35">
        <f t="shared" si="5"/>
        <v>2.4369579694209268E-4</v>
      </c>
      <c r="O39" s="17">
        <f t="shared" si="6"/>
        <v>29</v>
      </c>
      <c r="P39" s="9">
        <v>5208831</v>
      </c>
      <c r="Q39" s="35">
        <f t="shared" si="7"/>
        <v>1.4851992286476323E-2</v>
      </c>
      <c r="R39" s="17">
        <f t="shared" si="8"/>
        <v>19</v>
      </c>
      <c r="S39" s="45">
        <v>2417398</v>
      </c>
      <c r="T39" s="15">
        <v>6.8072477790681041E-2</v>
      </c>
      <c r="U39" s="46">
        <v>3</v>
      </c>
      <c r="V39" s="36">
        <v>57.1</v>
      </c>
      <c r="W39" s="9">
        <f t="shared" si="13"/>
        <v>39</v>
      </c>
      <c r="X39" s="36">
        <v>56.2</v>
      </c>
      <c r="Y39" s="9">
        <f t="shared" si="9"/>
        <v>39.5</v>
      </c>
      <c r="Z39" s="36">
        <v>54.1</v>
      </c>
      <c r="AA39" s="8">
        <v>36</v>
      </c>
      <c r="AB39" s="38"/>
      <c r="AC39" s="35" t="str">
        <f t="shared" si="10"/>
        <v/>
      </c>
      <c r="AD39" s="17"/>
      <c r="AE39" s="14"/>
      <c r="AF39" s="15"/>
      <c r="AG39" s="10"/>
      <c r="AH39" s="14"/>
      <c r="AI39" s="15"/>
      <c r="AJ39" s="10"/>
    </row>
    <row r="40" spans="2:36" x14ac:dyDescent="0.3">
      <c r="B40" s="18" t="s">
        <v>30</v>
      </c>
      <c r="C40" s="9">
        <v>31174963.199999999</v>
      </c>
      <c r="D40" s="9">
        <f t="shared" si="1"/>
        <v>29</v>
      </c>
      <c r="E40" s="9">
        <v>50218</v>
      </c>
      <c r="F40" s="9">
        <f t="shared" si="11"/>
        <v>16</v>
      </c>
      <c r="G40" s="9">
        <v>8414756</v>
      </c>
      <c r="H40" s="9">
        <f t="shared" si="15"/>
        <v>32</v>
      </c>
      <c r="I40" s="9">
        <f t="shared" si="2"/>
        <v>167.56453861165321</v>
      </c>
      <c r="J40" s="9">
        <f t="shared" si="3"/>
        <v>41</v>
      </c>
      <c r="K40" s="34">
        <f t="shared" si="0"/>
        <v>0.26992031862286209</v>
      </c>
      <c r="L40" s="9">
        <f t="shared" si="4"/>
        <v>32</v>
      </c>
      <c r="M40" s="11">
        <v>801883037</v>
      </c>
      <c r="N40" s="35">
        <f t="shared" si="5"/>
        <v>9.4749448230648861E-2</v>
      </c>
      <c r="O40" s="17">
        <f t="shared" si="6"/>
        <v>4</v>
      </c>
      <c r="P40" s="9">
        <v>13091384</v>
      </c>
      <c r="Q40" s="35">
        <f t="shared" si="7"/>
        <v>3.7327595037600483E-2</v>
      </c>
      <c r="R40" s="17">
        <f t="shared" si="8"/>
        <v>8</v>
      </c>
      <c r="S40" s="45">
        <v>179265</v>
      </c>
      <c r="T40" s="15">
        <v>5.0479948817474148E-3</v>
      </c>
      <c r="U40" s="46">
        <v>29</v>
      </c>
      <c r="V40" s="36">
        <v>58.9</v>
      </c>
      <c r="W40" s="9">
        <f t="shared" si="13"/>
        <v>19</v>
      </c>
      <c r="X40" s="36">
        <v>57.3</v>
      </c>
      <c r="Y40" s="9">
        <f t="shared" si="9"/>
        <v>22</v>
      </c>
      <c r="Z40" s="36">
        <v>56.1</v>
      </c>
      <c r="AA40" s="8">
        <v>11</v>
      </c>
      <c r="AB40" s="38">
        <v>391710625</v>
      </c>
      <c r="AC40" s="35">
        <f t="shared" si="10"/>
        <v>0.51096516768884492</v>
      </c>
      <c r="AD40" s="17">
        <f t="shared" si="14"/>
        <v>1</v>
      </c>
      <c r="AE40" s="14">
        <v>365958031</v>
      </c>
      <c r="AF40" s="15">
        <v>0.47020065897956748</v>
      </c>
      <c r="AG40" s="10">
        <v>1</v>
      </c>
      <c r="AH40" s="14">
        <v>353125841</v>
      </c>
      <c r="AI40" s="15">
        <v>0.40433465897305837</v>
      </c>
      <c r="AJ40" s="10">
        <v>1</v>
      </c>
    </row>
    <row r="41" spans="2:36" x14ac:dyDescent="0.3">
      <c r="B41" s="18" t="s">
        <v>31</v>
      </c>
      <c r="C41" s="9">
        <v>44144595.199999996</v>
      </c>
      <c r="D41" s="9">
        <f t="shared" si="1"/>
        <v>17</v>
      </c>
      <c r="E41" s="9">
        <v>30961</v>
      </c>
      <c r="F41" s="9">
        <f t="shared" si="11"/>
        <v>29</v>
      </c>
      <c r="G41" s="9">
        <v>39262613</v>
      </c>
      <c r="H41" s="9">
        <f t="shared" si="15"/>
        <v>7</v>
      </c>
      <c r="I41" s="9">
        <f t="shared" si="2"/>
        <v>1268.1312942088434</v>
      </c>
      <c r="J41" s="9">
        <f t="shared" si="3"/>
        <v>7</v>
      </c>
      <c r="K41" s="34">
        <f t="shared" si="0"/>
        <v>0.88940928831985311</v>
      </c>
      <c r="L41" s="9">
        <f t="shared" si="4"/>
        <v>3</v>
      </c>
      <c r="M41" s="11">
        <v>60366</v>
      </c>
      <c r="N41" s="35">
        <f t="shared" si="5"/>
        <v>7.1327674086855004E-6</v>
      </c>
      <c r="O41" s="17">
        <f t="shared" si="6"/>
        <v>38</v>
      </c>
      <c r="P41" s="9">
        <v>92754</v>
      </c>
      <c r="Q41" s="35">
        <f t="shared" si="7"/>
        <v>2.6447041429062009E-4</v>
      </c>
      <c r="R41" s="17">
        <f t="shared" si="8"/>
        <v>41</v>
      </c>
      <c r="S41" s="45">
        <v>67079</v>
      </c>
      <c r="T41" s="15">
        <v>1.8889044078472363E-3</v>
      </c>
      <c r="U41" s="46">
        <v>35</v>
      </c>
      <c r="V41" s="36">
        <v>57</v>
      </c>
      <c r="W41" s="9">
        <f t="shared" si="13"/>
        <v>41.5</v>
      </c>
      <c r="X41" s="36">
        <v>56.5</v>
      </c>
      <c r="Y41" s="9">
        <f t="shared" si="9"/>
        <v>31</v>
      </c>
      <c r="Z41" s="36">
        <v>54.4</v>
      </c>
      <c r="AA41" s="8">
        <v>32</v>
      </c>
      <c r="AB41" s="38"/>
      <c r="AC41" s="35" t="str">
        <f t="shared" si="10"/>
        <v/>
      </c>
      <c r="AD41" s="17"/>
      <c r="AE41" s="14"/>
      <c r="AF41" s="15"/>
      <c r="AG41" s="10"/>
      <c r="AH41" s="14"/>
      <c r="AI41" s="15"/>
      <c r="AJ41" s="10"/>
    </row>
    <row r="42" spans="2:36" x14ac:dyDescent="0.3">
      <c r="B42" s="18" t="s">
        <v>32</v>
      </c>
      <c r="C42" s="9">
        <v>26206963.199999999</v>
      </c>
      <c r="D42" s="9">
        <f t="shared" si="1"/>
        <v>35</v>
      </c>
      <c r="E42" s="9">
        <v>75462</v>
      </c>
      <c r="F42" s="9">
        <f t="shared" si="11"/>
        <v>7</v>
      </c>
      <c r="G42" s="9">
        <v>13960604</v>
      </c>
      <c r="H42" s="9">
        <f t="shared" si="15"/>
        <v>21</v>
      </c>
      <c r="I42" s="9">
        <f t="shared" si="2"/>
        <v>185.00177572818106</v>
      </c>
      <c r="J42" s="9">
        <f t="shared" si="3"/>
        <v>35</v>
      </c>
      <c r="K42" s="34">
        <f t="shared" si="0"/>
        <v>0.53270590313951371</v>
      </c>
      <c r="L42" s="9">
        <f t="shared" si="4"/>
        <v>13</v>
      </c>
      <c r="M42" s="11">
        <v>62527924</v>
      </c>
      <c r="N42" s="35">
        <f t="shared" si="5"/>
        <v>7.3882175138316923E-3</v>
      </c>
      <c r="O42" s="17">
        <f t="shared" si="6"/>
        <v>19</v>
      </c>
      <c r="P42" s="9">
        <v>28312692</v>
      </c>
      <c r="Q42" s="35">
        <f t="shared" si="7"/>
        <v>8.0728263826063837E-2</v>
      </c>
      <c r="R42" s="17">
        <f t="shared" si="8"/>
        <v>2</v>
      </c>
      <c r="S42" s="45">
        <v>938266</v>
      </c>
      <c r="T42" s="15">
        <v>2.6421007813670374E-2</v>
      </c>
      <c r="U42" s="46">
        <v>11</v>
      </c>
      <c r="V42" s="36">
        <v>56.8</v>
      </c>
      <c r="W42" s="9">
        <f t="shared" si="13"/>
        <v>43</v>
      </c>
      <c r="X42" s="36">
        <v>55.7</v>
      </c>
      <c r="Y42" s="9">
        <f t="shared" si="9"/>
        <v>44.5</v>
      </c>
      <c r="Z42" s="36">
        <v>53.8</v>
      </c>
      <c r="AA42" s="8">
        <v>42</v>
      </c>
      <c r="AB42" s="38">
        <v>3958483</v>
      </c>
      <c r="AC42" s="35">
        <f t="shared" si="10"/>
        <v>5.1636253928226787E-3</v>
      </c>
      <c r="AD42" s="17">
        <f t="shared" si="14"/>
        <v>9</v>
      </c>
      <c r="AE42" s="14">
        <v>6811760</v>
      </c>
      <c r="AF42" s="15">
        <v>8.7520802100136408E-3</v>
      </c>
      <c r="AG42" s="10">
        <v>8</v>
      </c>
      <c r="AH42" s="14">
        <v>10108789</v>
      </c>
      <c r="AI42" s="15">
        <v>1.1574722884541332E-2</v>
      </c>
      <c r="AJ42" s="10">
        <v>7</v>
      </c>
    </row>
    <row r="43" spans="2:36" x14ac:dyDescent="0.3">
      <c r="B43" s="18" t="s">
        <v>33</v>
      </c>
      <c r="C43" s="9">
        <v>43946918.399999999</v>
      </c>
      <c r="D43" s="9">
        <f t="shared" si="1"/>
        <v>19</v>
      </c>
      <c r="E43" s="9">
        <v>80245</v>
      </c>
      <c r="F43" s="9">
        <f t="shared" si="11"/>
        <v>4</v>
      </c>
      <c r="G43" s="9">
        <v>34356110</v>
      </c>
      <c r="H43" s="9">
        <f t="shared" si="15"/>
        <v>8</v>
      </c>
      <c r="I43" s="9">
        <f t="shared" si="2"/>
        <v>428.14019565081935</v>
      </c>
      <c r="J43" s="9">
        <f t="shared" si="3"/>
        <v>16</v>
      </c>
      <c r="K43" s="34">
        <f t="shared" si="0"/>
        <v>0.78176380166851478</v>
      </c>
      <c r="L43" s="9">
        <f t="shared" si="4"/>
        <v>6</v>
      </c>
      <c r="M43" s="11">
        <v>211214930</v>
      </c>
      <c r="N43" s="35">
        <f t="shared" si="5"/>
        <v>2.4956879185829596E-2</v>
      </c>
      <c r="O43" s="17">
        <f t="shared" si="6"/>
        <v>14</v>
      </c>
      <c r="P43" s="9">
        <v>3121799</v>
      </c>
      <c r="Q43" s="35">
        <f t="shared" si="7"/>
        <v>8.9012169271626401E-3</v>
      </c>
      <c r="R43" s="17">
        <f t="shared" si="8"/>
        <v>26</v>
      </c>
      <c r="S43" s="45">
        <v>164341</v>
      </c>
      <c r="T43" s="15">
        <v>4.6277439927551499E-3</v>
      </c>
      <c r="U43" s="46">
        <v>30</v>
      </c>
      <c r="V43" s="36">
        <v>58.3</v>
      </c>
      <c r="W43" s="9">
        <f t="shared" si="13"/>
        <v>26</v>
      </c>
      <c r="X43" s="36">
        <v>57.6</v>
      </c>
      <c r="Y43" s="9">
        <f t="shared" si="9"/>
        <v>16</v>
      </c>
      <c r="Z43" s="36">
        <v>56</v>
      </c>
      <c r="AA43" s="8">
        <v>12</v>
      </c>
      <c r="AB43" s="38"/>
      <c r="AC43" s="35" t="str">
        <f t="shared" si="10"/>
        <v/>
      </c>
      <c r="AD43" s="17"/>
      <c r="AE43" s="14"/>
      <c r="AF43" s="15"/>
      <c r="AG43" s="10"/>
      <c r="AH43" s="14"/>
      <c r="AI43" s="15"/>
      <c r="AJ43" s="10"/>
    </row>
    <row r="44" spans="2:36" x14ac:dyDescent="0.3">
      <c r="B44" s="18" t="s">
        <v>34</v>
      </c>
      <c r="C44" s="9">
        <v>61437945.599999994</v>
      </c>
      <c r="D44" s="9">
        <f t="shared" si="1"/>
        <v>10</v>
      </c>
      <c r="E44" s="9">
        <v>35439</v>
      </c>
      <c r="F44" s="9">
        <f t="shared" si="11"/>
        <v>27</v>
      </c>
      <c r="G44" s="9">
        <v>16301578</v>
      </c>
      <c r="H44" s="9">
        <f t="shared" si="15"/>
        <v>17</v>
      </c>
      <c r="I44" s="9">
        <f t="shared" si="2"/>
        <v>459.98978526482125</v>
      </c>
      <c r="J44" s="9">
        <f t="shared" si="3"/>
        <v>15</v>
      </c>
      <c r="K44" s="34">
        <f t="shared" si="0"/>
        <v>0.26533403486720758</v>
      </c>
      <c r="L44" s="9">
        <f t="shared" si="4"/>
        <v>34</v>
      </c>
      <c r="M44" s="11">
        <v>22789036</v>
      </c>
      <c r="N44" s="35">
        <f t="shared" si="5"/>
        <v>2.6927226129967296E-3</v>
      </c>
      <c r="O44" s="17">
        <f t="shared" si="6"/>
        <v>25</v>
      </c>
      <c r="P44" s="9">
        <v>2420907</v>
      </c>
      <c r="Q44" s="35">
        <f t="shared" si="7"/>
        <v>6.9027565091431334E-3</v>
      </c>
      <c r="R44" s="17">
        <f t="shared" si="8"/>
        <v>29</v>
      </c>
      <c r="S44" s="45">
        <v>519790</v>
      </c>
      <c r="T44" s="15">
        <v>1.4636974644149659E-2</v>
      </c>
      <c r="U44" s="46">
        <v>16</v>
      </c>
      <c r="V44" s="36">
        <v>59.6</v>
      </c>
      <c r="W44" s="9">
        <f t="shared" si="13"/>
        <v>11</v>
      </c>
      <c r="X44" s="36">
        <v>57.5</v>
      </c>
      <c r="Y44" s="9">
        <f t="shared" si="9"/>
        <v>18.5</v>
      </c>
      <c r="Z44" s="36">
        <v>54.9</v>
      </c>
      <c r="AA44" s="8">
        <v>26</v>
      </c>
      <c r="AB44" s="38"/>
      <c r="AC44" s="35" t="str">
        <f t="shared" si="10"/>
        <v/>
      </c>
      <c r="AD44" s="17"/>
      <c r="AE44" s="14"/>
      <c r="AF44" s="15"/>
      <c r="AG44" s="10"/>
      <c r="AH44" s="14"/>
      <c r="AI44" s="15"/>
      <c r="AJ44" s="10"/>
    </row>
    <row r="45" spans="2:36" x14ac:dyDescent="0.3">
      <c r="B45" s="18" t="s">
        <v>35</v>
      </c>
      <c r="C45" s="9">
        <v>28682630.399999999</v>
      </c>
      <c r="D45" s="9">
        <f t="shared" si="1"/>
        <v>32</v>
      </c>
      <c r="E45" s="9">
        <v>59309</v>
      </c>
      <c r="F45" s="9">
        <f t="shared" si="11"/>
        <v>13</v>
      </c>
      <c r="G45" s="9">
        <v>7704444</v>
      </c>
      <c r="H45" s="9">
        <f>_xlfn.RANK.AVG(G45,$G$8:$G$57)</f>
        <v>35</v>
      </c>
      <c r="I45" s="9">
        <f t="shared" si="2"/>
        <v>129.90345478763763</v>
      </c>
      <c r="J45" s="9">
        <f t="shared" si="3"/>
        <v>45</v>
      </c>
      <c r="K45" s="34">
        <f t="shared" si="0"/>
        <v>0.26861009232960725</v>
      </c>
      <c r="L45" s="9">
        <f t="shared" si="4"/>
        <v>33</v>
      </c>
      <c r="M45" s="11">
        <v>166691355</v>
      </c>
      <c r="N45" s="35">
        <f t="shared" si="5"/>
        <v>1.9696031942709885E-2</v>
      </c>
      <c r="O45" s="17">
        <f t="shared" si="6"/>
        <v>15</v>
      </c>
      <c r="P45" s="9">
        <v>25147630</v>
      </c>
      <c r="Q45" s="35">
        <f t="shared" si="7"/>
        <v>7.1703690671315809E-2</v>
      </c>
      <c r="R45" s="17">
        <f t="shared" si="8"/>
        <v>4</v>
      </c>
      <c r="S45" s="45">
        <v>1966892</v>
      </c>
      <c r="T45" s="15">
        <v>5.5386499031879817E-2</v>
      </c>
      <c r="U45" s="46">
        <v>5</v>
      </c>
      <c r="V45" s="36">
        <v>56.1</v>
      </c>
      <c r="W45" s="9">
        <f t="shared" si="13"/>
        <v>47</v>
      </c>
      <c r="X45" s="36">
        <v>55.2</v>
      </c>
      <c r="Y45" s="9">
        <f t="shared" si="9"/>
        <v>48</v>
      </c>
      <c r="Z45" s="36">
        <v>53.1</v>
      </c>
      <c r="AA45" s="8">
        <v>46</v>
      </c>
      <c r="AB45" s="38">
        <v>22119230</v>
      </c>
      <c r="AC45" s="35">
        <f t="shared" si="10"/>
        <v>2.8853330353492787E-2</v>
      </c>
      <c r="AD45" s="17">
        <f t="shared" si="14"/>
        <v>7</v>
      </c>
      <c r="AE45" s="14">
        <v>18811546</v>
      </c>
      <c r="AF45" s="15">
        <v>2.4169988294708161E-2</v>
      </c>
      <c r="AG45" s="10">
        <v>7</v>
      </c>
      <c r="AH45" s="14">
        <v>9677757</v>
      </c>
      <c r="AI45" s="15">
        <v>1.1081184444440383E-2</v>
      </c>
      <c r="AJ45" s="10">
        <v>8</v>
      </c>
    </row>
    <row r="46" spans="2:36" x14ac:dyDescent="0.3">
      <c r="B46" s="18" t="s">
        <v>36</v>
      </c>
      <c r="C46" s="9">
        <v>668755.20000000007</v>
      </c>
      <c r="D46" s="9">
        <f t="shared" si="1"/>
        <v>50</v>
      </c>
      <c r="E46" s="9">
        <v>1243</v>
      </c>
      <c r="F46" s="9">
        <f t="shared" si="11"/>
        <v>49</v>
      </c>
      <c r="G46" s="9">
        <v>69589</v>
      </c>
      <c r="H46" s="9">
        <f>_xlfn.RANK.AVG(G46,$G$8:$G$57)</f>
        <v>50</v>
      </c>
      <c r="I46" s="9">
        <f t="shared" si="2"/>
        <v>55.984714400643604</v>
      </c>
      <c r="J46" s="9">
        <f t="shared" si="3"/>
        <v>50</v>
      </c>
      <c r="K46" s="34">
        <f t="shared" si="0"/>
        <v>0.10405750863694217</v>
      </c>
      <c r="L46" s="9">
        <f t="shared" si="4"/>
        <v>46</v>
      </c>
      <c r="M46" s="16" t="s">
        <v>69</v>
      </c>
      <c r="N46" s="35" t="str">
        <f t="shared" si="5"/>
        <v xml:space="preserve"> (D)</v>
      </c>
      <c r="O46" s="17" t="str">
        <f t="shared" si="6"/>
        <v xml:space="preserve"> (D)</v>
      </c>
      <c r="P46" s="9">
        <v>69662</v>
      </c>
      <c r="Q46" s="35">
        <f t="shared" si="7"/>
        <v>1.9862796213978025E-4</v>
      </c>
      <c r="R46" s="17">
        <f t="shared" si="8"/>
        <v>42</v>
      </c>
      <c r="S46" s="45">
        <v>3902</v>
      </c>
      <c r="T46" s="38">
        <v>1.0987797968693506E-4</v>
      </c>
      <c r="U46" s="46">
        <v>48</v>
      </c>
      <c r="V46" s="36">
        <v>56.7</v>
      </c>
      <c r="W46" s="9">
        <f t="shared" si="13"/>
        <v>44</v>
      </c>
      <c r="X46" s="36">
        <v>56.3</v>
      </c>
      <c r="Y46" s="9">
        <f t="shared" si="9"/>
        <v>36</v>
      </c>
      <c r="Z46" s="36">
        <v>54.3</v>
      </c>
      <c r="AA46" s="8">
        <v>33</v>
      </c>
      <c r="AB46" s="38"/>
      <c r="AC46" s="35" t="str">
        <f t="shared" si="10"/>
        <v/>
      </c>
      <c r="AD46" s="17"/>
      <c r="AE46" s="14"/>
      <c r="AF46" s="15"/>
      <c r="AG46" s="10"/>
      <c r="AH46" s="14"/>
      <c r="AI46" s="15"/>
      <c r="AJ46" s="10"/>
    </row>
    <row r="47" spans="2:36" x14ac:dyDescent="0.3">
      <c r="B47" s="18" t="s">
        <v>37</v>
      </c>
      <c r="C47" s="9">
        <v>19270060.800000001</v>
      </c>
      <c r="D47" s="9">
        <f t="shared" si="1"/>
        <v>40</v>
      </c>
      <c r="E47" s="9">
        <v>25266</v>
      </c>
      <c r="F47" s="9">
        <f t="shared" si="11"/>
        <v>32</v>
      </c>
      <c r="G47" s="9">
        <v>4971244</v>
      </c>
      <c r="H47" s="9">
        <f t="shared" ref="H47:H57" si="16">_xlfn.RANK.AVG(G47,$G$8:$G$57)</f>
        <v>38</v>
      </c>
      <c r="I47" s="9">
        <f t="shared" si="2"/>
        <v>196.75627325259242</v>
      </c>
      <c r="J47" s="9">
        <f t="shared" si="3"/>
        <v>33</v>
      </c>
      <c r="K47" s="34">
        <f t="shared" si="0"/>
        <v>0.2579775980779469</v>
      </c>
      <c r="L47" s="9">
        <f t="shared" si="4"/>
        <v>36</v>
      </c>
      <c r="M47" s="11">
        <v>225882950</v>
      </c>
      <c r="N47" s="35">
        <f t="shared" si="5"/>
        <v>2.6690033196463847E-2</v>
      </c>
      <c r="O47" s="17">
        <f t="shared" si="6"/>
        <v>12</v>
      </c>
      <c r="P47" s="9">
        <v>4231250</v>
      </c>
      <c r="Q47" s="35">
        <f t="shared" si="7"/>
        <v>1.2064605736326048E-2</v>
      </c>
      <c r="R47" s="17">
        <f t="shared" si="8"/>
        <v>22</v>
      </c>
      <c r="S47" s="45">
        <v>56008</v>
      </c>
      <c r="T47" s="15">
        <v>1.5771516879307685E-3</v>
      </c>
      <c r="U47" s="46">
        <v>36</v>
      </c>
      <c r="V47" s="36">
        <v>59.5</v>
      </c>
      <c r="W47" s="9">
        <f t="shared" si="13"/>
        <v>13</v>
      </c>
      <c r="X47" s="36">
        <v>58.5</v>
      </c>
      <c r="Y47" s="9">
        <f t="shared" si="9"/>
        <v>5.5</v>
      </c>
      <c r="Z47" s="36">
        <v>56.9</v>
      </c>
      <c r="AA47" s="8">
        <v>3</v>
      </c>
      <c r="AB47" s="38">
        <v>25920734</v>
      </c>
      <c r="AC47" s="35">
        <f t="shared" si="10"/>
        <v>3.3812185193924586E-2</v>
      </c>
      <c r="AD47" s="17">
        <f t="shared" si="14"/>
        <v>5</v>
      </c>
      <c r="AE47" s="14">
        <v>44660005</v>
      </c>
      <c r="AF47" s="15">
        <v>5.7381344313306729E-2</v>
      </c>
      <c r="AG47" s="10">
        <v>3</v>
      </c>
      <c r="AH47" s="14">
        <v>57551827</v>
      </c>
      <c r="AI47" s="15">
        <v>6.5897749871331138E-2</v>
      </c>
      <c r="AJ47" s="10">
        <v>5</v>
      </c>
    </row>
    <row r="48" spans="2:36" x14ac:dyDescent="0.3">
      <c r="B48" s="18" t="s">
        <v>38</v>
      </c>
      <c r="C48" s="9">
        <v>48566169.600000001</v>
      </c>
      <c r="D48" s="9">
        <f t="shared" si="1"/>
        <v>16</v>
      </c>
      <c r="E48" s="9">
        <v>31989</v>
      </c>
      <c r="F48" s="9">
        <f t="shared" si="11"/>
        <v>28</v>
      </c>
      <c r="G48" s="9">
        <v>43257079</v>
      </c>
      <c r="H48" s="9">
        <f t="shared" si="16"/>
        <v>5</v>
      </c>
      <c r="I48" s="9">
        <f t="shared" si="2"/>
        <v>1352.248554190503</v>
      </c>
      <c r="J48" s="9">
        <f t="shared" si="3"/>
        <v>5</v>
      </c>
      <c r="K48" s="34">
        <f t="shared" si="0"/>
        <v>0.89068335749500815</v>
      </c>
      <c r="L48" s="9">
        <f t="shared" si="4"/>
        <v>2</v>
      </c>
      <c r="M48" s="11">
        <v>144015</v>
      </c>
      <c r="N48" s="35">
        <f t="shared" si="5"/>
        <v>1.701662356892692E-5</v>
      </c>
      <c r="O48" s="17">
        <f t="shared" si="6"/>
        <v>34</v>
      </c>
      <c r="P48" s="9">
        <v>2450780</v>
      </c>
      <c r="Q48" s="35">
        <f t="shared" si="7"/>
        <v>6.9879336948828717E-3</v>
      </c>
      <c r="R48" s="17">
        <f t="shared" si="8"/>
        <v>28</v>
      </c>
      <c r="S48" s="45">
        <v>374490</v>
      </c>
      <c r="T48" s="15">
        <v>1.0545413791122581E-2</v>
      </c>
      <c r="U48" s="46">
        <v>20</v>
      </c>
      <c r="V48" s="36">
        <v>55.9</v>
      </c>
      <c r="W48" s="9">
        <f t="shared" si="13"/>
        <v>48</v>
      </c>
      <c r="X48" s="36">
        <v>55.7</v>
      </c>
      <c r="Y48" s="9">
        <f t="shared" si="9"/>
        <v>44.5</v>
      </c>
      <c r="Z48" s="36">
        <v>53.3</v>
      </c>
      <c r="AA48" s="8">
        <v>45</v>
      </c>
      <c r="AB48" s="38"/>
      <c r="AC48" s="35" t="str">
        <f t="shared" si="10"/>
        <v/>
      </c>
      <c r="AD48" s="17"/>
      <c r="AE48" s="14"/>
      <c r="AF48" s="15"/>
      <c r="AG48" s="10"/>
      <c r="AH48" s="14"/>
      <c r="AI48" s="15"/>
      <c r="AJ48" s="10"/>
    </row>
    <row r="49" spans="2:36" x14ac:dyDescent="0.3">
      <c r="B49" s="18" t="s">
        <v>39</v>
      </c>
      <c r="C49" s="9">
        <v>26378956.800000001</v>
      </c>
      <c r="D49" s="9">
        <f t="shared" si="1"/>
        <v>34</v>
      </c>
      <c r="E49" s="9">
        <v>68050</v>
      </c>
      <c r="F49" s="9">
        <f t="shared" si="11"/>
        <v>11</v>
      </c>
      <c r="G49" s="9">
        <v>10867812</v>
      </c>
      <c r="H49" s="9">
        <f t="shared" si="16"/>
        <v>27</v>
      </c>
      <c r="I49" s="9">
        <f t="shared" si="2"/>
        <v>159.70333578251285</v>
      </c>
      <c r="J49" s="9">
        <f t="shared" si="3"/>
        <v>44</v>
      </c>
      <c r="K49" s="34">
        <f t="shared" si="0"/>
        <v>0.41198793729401761</v>
      </c>
      <c r="L49" s="9">
        <f t="shared" si="4"/>
        <v>20</v>
      </c>
      <c r="M49" s="11">
        <v>165803445</v>
      </c>
      <c r="N49" s="35">
        <f t="shared" si="5"/>
        <v>1.9591117661328875E-2</v>
      </c>
      <c r="O49" s="17">
        <f t="shared" si="6"/>
        <v>16</v>
      </c>
      <c r="P49" s="9">
        <v>1675399</v>
      </c>
      <c r="Q49" s="35">
        <f t="shared" si="7"/>
        <v>4.7770820410126848E-3</v>
      </c>
      <c r="R49" s="17">
        <f t="shared" si="8"/>
        <v>32</v>
      </c>
      <c r="S49" s="45">
        <v>145445</v>
      </c>
      <c r="T49" s="15">
        <v>4.0956439660600379E-3</v>
      </c>
      <c r="U49" s="46">
        <v>31</v>
      </c>
      <c r="V49" s="36">
        <v>59.2</v>
      </c>
      <c r="W49" s="9">
        <f t="shared" si="13"/>
        <v>16</v>
      </c>
      <c r="X49" s="36">
        <v>57.8</v>
      </c>
      <c r="Y49" s="9">
        <f t="shared" si="9"/>
        <v>12</v>
      </c>
      <c r="Z49" s="36">
        <v>56</v>
      </c>
      <c r="AA49" s="8">
        <v>12</v>
      </c>
      <c r="AB49" s="38">
        <v>49576260</v>
      </c>
      <c r="AC49" s="35">
        <f t="shared" si="10"/>
        <v>6.4669529973269871E-2</v>
      </c>
      <c r="AD49" s="17">
        <f t="shared" si="14"/>
        <v>4</v>
      </c>
      <c r="AE49" s="14">
        <v>38652986</v>
      </c>
      <c r="AF49" s="15">
        <v>4.9663234439929524E-2</v>
      </c>
      <c r="AG49" s="10">
        <v>6</v>
      </c>
      <c r="AH49" s="14">
        <v>73563865</v>
      </c>
      <c r="AI49" s="15">
        <v>8.4231785992447669E-2</v>
      </c>
      <c r="AJ49" s="10">
        <v>3</v>
      </c>
    </row>
    <row r="50" spans="2:36" x14ac:dyDescent="0.3">
      <c r="B50" s="18" t="s">
        <v>40</v>
      </c>
      <c r="C50" s="9">
        <v>167550156.80000001</v>
      </c>
      <c r="D50" s="9">
        <f t="shared" si="1"/>
        <v>2</v>
      </c>
      <c r="E50" s="9">
        <v>248809</v>
      </c>
      <c r="F50" s="9">
        <f t="shared" si="11"/>
        <v>1</v>
      </c>
      <c r="G50" s="9">
        <v>130153438</v>
      </c>
      <c r="H50" s="9">
        <f t="shared" si="16"/>
        <v>1</v>
      </c>
      <c r="I50" s="9">
        <f t="shared" si="2"/>
        <v>523.10582816537988</v>
      </c>
      <c r="J50" s="9">
        <f t="shared" si="3"/>
        <v>13</v>
      </c>
      <c r="K50" s="34">
        <f t="shared" si="0"/>
        <v>0.77680284212064665</v>
      </c>
      <c r="L50" s="9">
        <f t="shared" si="4"/>
        <v>7</v>
      </c>
      <c r="M50" s="11">
        <v>600353797</v>
      </c>
      <c r="N50" s="35">
        <f t="shared" si="5"/>
        <v>7.0937017475436362E-2</v>
      </c>
      <c r="O50" s="17">
        <f t="shared" si="6"/>
        <v>6</v>
      </c>
      <c r="P50" s="9">
        <v>20902244</v>
      </c>
      <c r="Q50" s="35">
        <f t="shared" si="7"/>
        <v>5.9598778815831421E-2</v>
      </c>
      <c r="R50" s="17">
        <f t="shared" si="8"/>
        <v>5</v>
      </c>
      <c r="S50" s="45">
        <v>1698264</v>
      </c>
      <c r="T50" s="15">
        <v>4.7822095667619954E-2</v>
      </c>
      <c r="U50" s="46">
        <v>6</v>
      </c>
      <c r="V50" s="36">
        <v>60.1</v>
      </c>
      <c r="W50" s="9">
        <f t="shared" si="13"/>
        <v>5.5</v>
      </c>
      <c r="X50" s="36">
        <v>58.9</v>
      </c>
      <c r="Y50" s="9">
        <f t="shared" si="9"/>
        <v>2</v>
      </c>
      <c r="Z50" s="36">
        <v>56.9</v>
      </c>
      <c r="AA50" s="8">
        <v>3</v>
      </c>
      <c r="AB50" s="38"/>
      <c r="AC50" s="35" t="str">
        <f t="shared" si="10"/>
        <v/>
      </c>
      <c r="AD50" s="17"/>
      <c r="AE50" s="14"/>
      <c r="AF50" s="15"/>
      <c r="AG50" s="10"/>
      <c r="AH50" s="14"/>
      <c r="AI50" s="15"/>
      <c r="AJ50" s="10"/>
    </row>
    <row r="51" spans="2:36" x14ac:dyDescent="0.3">
      <c r="B51" s="18" t="s">
        <v>41</v>
      </c>
      <c r="C51" s="9">
        <v>52571936</v>
      </c>
      <c r="D51" s="9">
        <f t="shared" si="1"/>
        <v>12</v>
      </c>
      <c r="E51" s="9">
        <v>18027</v>
      </c>
      <c r="F51" s="9">
        <f t="shared" si="11"/>
        <v>37</v>
      </c>
      <c r="G51" s="9">
        <v>10974396</v>
      </c>
      <c r="H51" s="9">
        <f t="shared" si="16"/>
        <v>25</v>
      </c>
      <c r="I51" s="9">
        <f t="shared" si="2"/>
        <v>608.77550341154938</v>
      </c>
      <c r="J51" s="9">
        <f t="shared" si="3"/>
        <v>12</v>
      </c>
      <c r="K51" s="34">
        <f t="shared" si="0"/>
        <v>0.20875008293398212</v>
      </c>
      <c r="L51" s="9">
        <f t="shared" si="4"/>
        <v>42</v>
      </c>
      <c r="M51" s="11">
        <v>4310</v>
      </c>
      <c r="N51" s="35">
        <f t="shared" si="5"/>
        <v>5.092639487697463E-7</v>
      </c>
      <c r="O51" s="17">
        <f t="shared" si="6"/>
        <v>46</v>
      </c>
      <c r="P51" s="9">
        <v>3814859</v>
      </c>
      <c r="Q51" s="35">
        <f t="shared" si="7"/>
        <v>1.0877345884709023E-2</v>
      </c>
      <c r="R51" s="17">
        <f t="shared" si="8"/>
        <v>24</v>
      </c>
      <c r="S51" s="45">
        <v>326364</v>
      </c>
      <c r="T51" s="15">
        <v>9.1902144957834112E-3</v>
      </c>
      <c r="U51" s="46">
        <v>23</v>
      </c>
      <c r="V51" s="36">
        <v>58.3</v>
      </c>
      <c r="W51" s="9">
        <f t="shared" si="13"/>
        <v>26</v>
      </c>
      <c r="X51" s="36">
        <v>57.4</v>
      </c>
      <c r="Y51" s="9">
        <f t="shared" si="9"/>
        <v>20</v>
      </c>
      <c r="Z51" s="36">
        <v>55.2</v>
      </c>
      <c r="AA51" s="8">
        <v>21</v>
      </c>
      <c r="AB51" s="38"/>
      <c r="AC51" s="35" t="str">
        <f t="shared" si="10"/>
        <v/>
      </c>
      <c r="AD51" s="17"/>
      <c r="AE51" s="14"/>
      <c r="AF51" s="15"/>
      <c r="AG51" s="10"/>
      <c r="AH51" s="14"/>
      <c r="AI51" s="15"/>
      <c r="AJ51" s="10"/>
    </row>
    <row r="52" spans="2:36" x14ac:dyDescent="0.3">
      <c r="B52" s="18" t="s">
        <v>42</v>
      </c>
      <c r="C52" s="9">
        <v>5919718.3999999994</v>
      </c>
      <c r="D52" s="9">
        <f t="shared" si="1"/>
        <v>43</v>
      </c>
      <c r="E52" s="9">
        <v>7338</v>
      </c>
      <c r="F52" s="9">
        <f t="shared" si="11"/>
        <v>43</v>
      </c>
      <c r="G52" s="9">
        <v>1251713</v>
      </c>
      <c r="H52" s="9">
        <f t="shared" si="16"/>
        <v>42</v>
      </c>
      <c r="I52" s="9">
        <f t="shared" si="2"/>
        <v>170.57958571817935</v>
      </c>
      <c r="J52" s="9">
        <f t="shared" si="3"/>
        <v>38</v>
      </c>
      <c r="K52" s="34">
        <f t="shared" si="0"/>
        <v>0.21144806482686745</v>
      </c>
      <c r="L52" s="9">
        <f t="shared" si="4"/>
        <v>41</v>
      </c>
      <c r="M52" s="16">
        <v>301653</v>
      </c>
      <c r="N52" s="35">
        <f t="shared" si="5"/>
        <v>3.5642922955508192E-5</v>
      </c>
      <c r="O52" s="17">
        <f t="shared" si="6"/>
        <v>31</v>
      </c>
      <c r="P52" s="9">
        <v>212397</v>
      </c>
      <c r="Q52" s="35">
        <f t="shared" si="7"/>
        <v>6.0560970507023777E-4</v>
      </c>
      <c r="R52" s="17">
        <f t="shared" si="8"/>
        <v>39</v>
      </c>
      <c r="S52" s="45">
        <v>504884</v>
      </c>
      <c r="T52" s="38">
        <v>1.4217230624361485E-2</v>
      </c>
      <c r="U52" s="46">
        <v>18</v>
      </c>
      <c r="V52" s="36">
        <v>57.3</v>
      </c>
      <c r="W52" s="9">
        <f t="shared" si="13"/>
        <v>37</v>
      </c>
      <c r="X52" s="36">
        <v>56.5</v>
      </c>
      <c r="Y52" s="9">
        <f t="shared" si="9"/>
        <v>31</v>
      </c>
      <c r="Z52" s="36">
        <v>53.9</v>
      </c>
      <c r="AA52" s="8">
        <v>40</v>
      </c>
      <c r="AB52" s="38"/>
      <c r="AC52" s="35" t="str">
        <f t="shared" si="10"/>
        <v/>
      </c>
      <c r="AD52" s="17"/>
      <c r="AE52" s="14"/>
      <c r="AF52" s="15"/>
      <c r="AG52" s="10"/>
      <c r="AH52" s="14"/>
      <c r="AI52" s="15"/>
      <c r="AJ52" s="10"/>
    </row>
    <row r="53" spans="2:36" x14ac:dyDescent="0.3">
      <c r="B53" s="18" t="s">
        <v>43</v>
      </c>
      <c r="C53" s="9">
        <v>25340204.800000001</v>
      </c>
      <c r="D53" s="9">
        <f t="shared" si="1"/>
        <v>37</v>
      </c>
      <c r="E53" s="9">
        <v>46030</v>
      </c>
      <c r="F53" s="9">
        <f t="shared" si="11"/>
        <v>19</v>
      </c>
      <c r="G53" s="9">
        <v>8302444</v>
      </c>
      <c r="H53" s="9">
        <f t="shared" si="16"/>
        <v>33</v>
      </c>
      <c r="I53" s="9">
        <f t="shared" si="2"/>
        <v>180.37028025200956</v>
      </c>
      <c r="J53" s="9">
        <f t="shared" si="3"/>
        <v>36</v>
      </c>
      <c r="K53" s="34">
        <f t="shared" si="0"/>
        <v>0.32763918308979095</v>
      </c>
      <c r="L53" s="9">
        <f t="shared" si="4"/>
        <v>25</v>
      </c>
      <c r="M53" s="11">
        <v>237669378</v>
      </c>
      <c r="N53" s="35">
        <f t="shared" si="5"/>
        <v>2.8082702074693613E-2</v>
      </c>
      <c r="O53" s="17">
        <f t="shared" si="6"/>
        <v>11</v>
      </c>
      <c r="P53" s="9">
        <v>2897238</v>
      </c>
      <c r="Q53" s="35">
        <f t="shared" si="7"/>
        <v>8.2609238863933371E-3</v>
      </c>
      <c r="R53" s="17">
        <f t="shared" si="8"/>
        <v>27</v>
      </c>
      <c r="S53" s="45">
        <v>347204</v>
      </c>
      <c r="T53" s="15">
        <v>9.7770563965203991E-3</v>
      </c>
      <c r="U53" s="46">
        <v>22</v>
      </c>
      <c r="V53" s="36">
        <v>59.5</v>
      </c>
      <c r="W53" s="9">
        <f t="shared" si="13"/>
        <v>13</v>
      </c>
      <c r="X53" s="36">
        <v>58.2</v>
      </c>
      <c r="Y53" s="9">
        <f t="shared" si="9"/>
        <v>9</v>
      </c>
      <c r="Z53" s="36">
        <v>56.7</v>
      </c>
      <c r="AA53" s="8">
        <v>6</v>
      </c>
      <c r="AB53" s="38">
        <v>53179801</v>
      </c>
      <c r="AC53" s="35">
        <f t="shared" si="10"/>
        <v>6.9370152866352314E-2</v>
      </c>
      <c r="AD53" s="17">
        <f t="shared" si="14"/>
        <v>3</v>
      </c>
      <c r="AE53" s="14">
        <v>43338678</v>
      </c>
      <c r="AF53" s="15">
        <v>5.5683639184579838E-2</v>
      </c>
      <c r="AG53" s="10">
        <v>4</v>
      </c>
      <c r="AH53" s="14">
        <v>64751252</v>
      </c>
      <c r="AI53" s="15">
        <v>7.4141205076800262E-2</v>
      </c>
      <c r="AJ53" s="10">
        <v>4</v>
      </c>
    </row>
    <row r="54" spans="2:36" x14ac:dyDescent="0.3">
      <c r="B54" s="18" t="s">
        <v>44</v>
      </c>
      <c r="C54" s="9">
        <v>42588198.399999999</v>
      </c>
      <c r="D54" s="9">
        <f t="shared" si="1"/>
        <v>20</v>
      </c>
      <c r="E54" s="9">
        <v>37249</v>
      </c>
      <c r="F54" s="9">
        <f t="shared" si="11"/>
        <v>24</v>
      </c>
      <c r="G54" s="9">
        <v>14748107</v>
      </c>
      <c r="H54" s="9">
        <f t="shared" si="16"/>
        <v>18</v>
      </c>
      <c r="I54" s="9">
        <f t="shared" si="2"/>
        <v>395.93296464334611</v>
      </c>
      <c r="J54" s="9">
        <f t="shared" si="3"/>
        <v>17</v>
      </c>
      <c r="K54" s="34">
        <f t="shared" si="0"/>
        <v>0.34629563010582765</v>
      </c>
      <c r="L54" s="9">
        <f t="shared" si="4"/>
        <v>24</v>
      </c>
      <c r="M54" s="11">
        <v>28252490</v>
      </c>
      <c r="N54" s="35">
        <f t="shared" si="5"/>
        <v>3.3382771740087637E-3</v>
      </c>
      <c r="O54" s="17">
        <f t="shared" si="6"/>
        <v>24</v>
      </c>
      <c r="P54" s="9">
        <v>7236128</v>
      </c>
      <c r="Q54" s="35">
        <f t="shared" si="7"/>
        <v>2.0632444638721308E-2</v>
      </c>
      <c r="R54" s="17">
        <f t="shared" si="8"/>
        <v>16</v>
      </c>
      <c r="S54" s="45">
        <v>1136856</v>
      </c>
      <c r="T54" s="15">
        <v>3.2013183104810411E-2</v>
      </c>
      <c r="U54" s="46">
        <v>10</v>
      </c>
      <c r="V54" s="36">
        <v>58.8</v>
      </c>
      <c r="W54" s="9">
        <f t="shared" si="13"/>
        <v>21</v>
      </c>
      <c r="X54" s="36">
        <v>57</v>
      </c>
      <c r="Y54" s="9">
        <f t="shared" si="9"/>
        <v>27.5</v>
      </c>
      <c r="Z54" s="36">
        <v>55.4</v>
      </c>
      <c r="AA54" s="8">
        <v>18</v>
      </c>
      <c r="AB54" s="38"/>
      <c r="AC54" s="35" t="str">
        <f t="shared" si="10"/>
        <v/>
      </c>
      <c r="AD54" s="17"/>
      <c r="AE54" s="14"/>
      <c r="AF54" s="15"/>
      <c r="AG54" s="10"/>
      <c r="AH54" s="14"/>
      <c r="AI54" s="15"/>
      <c r="AJ54" s="10"/>
    </row>
    <row r="55" spans="2:36" x14ac:dyDescent="0.3">
      <c r="B55" s="18" t="s">
        <v>45</v>
      </c>
      <c r="C55" s="9">
        <v>15409747.199999999</v>
      </c>
      <c r="D55" s="9">
        <f t="shared" si="1"/>
        <v>41</v>
      </c>
      <c r="E55" s="9">
        <v>21489</v>
      </c>
      <c r="F55" s="9">
        <f t="shared" si="11"/>
        <v>35</v>
      </c>
      <c r="G55" s="9">
        <v>3606674</v>
      </c>
      <c r="H55" s="9">
        <f t="shared" si="16"/>
        <v>39</v>
      </c>
      <c r="I55" s="9">
        <f t="shared" si="2"/>
        <v>167.83814975103542</v>
      </c>
      <c r="J55" s="9">
        <f t="shared" si="3"/>
        <v>40</v>
      </c>
      <c r="K55" s="34">
        <f t="shared" si="0"/>
        <v>0.2340514710066107</v>
      </c>
      <c r="L55" s="9">
        <f t="shared" si="4"/>
        <v>39</v>
      </c>
      <c r="M55" s="11">
        <v>93749081</v>
      </c>
      <c r="N55" s="35">
        <f t="shared" si="5"/>
        <v>1.107726848807304E-2</v>
      </c>
      <c r="O55" s="17">
        <f t="shared" si="6"/>
        <v>18</v>
      </c>
      <c r="P55" s="9">
        <v>1113238</v>
      </c>
      <c r="Q55" s="35">
        <f t="shared" si="7"/>
        <v>3.1741867204008595E-3</v>
      </c>
      <c r="R55" s="17">
        <f t="shared" si="8"/>
        <v>34</v>
      </c>
      <c r="S55" s="45">
        <v>32654</v>
      </c>
      <c r="T55" s="15">
        <v>9.1951705502234162E-4</v>
      </c>
      <c r="U55" s="46">
        <v>42</v>
      </c>
      <c r="V55" s="36">
        <v>59.7</v>
      </c>
      <c r="W55" s="9">
        <f t="shared" si="13"/>
        <v>10</v>
      </c>
      <c r="X55" s="36">
        <v>58.1</v>
      </c>
      <c r="Y55" s="9">
        <f t="shared" si="9"/>
        <v>10</v>
      </c>
      <c r="Z55" s="36">
        <v>56.3</v>
      </c>
      <c r="AA55" s="8">
        <v>10</v>
      </c>
      <c r="AB55" s="38">
        <v>112308</v>
      </c>
      <c r="AC55" s="35">
        <f t="shared" si="10"/>
        <v>1.4649966682113563E-4</v>
      </c>
      <c r="AD55" s="17">
        <f t="shared" si="14"/>
        <v>17</v>
      </c>
      <c r="AE55" s="14">
        <v>478054</v>
      </c>
      <c r="AF55" s="15">
        <v>6.1422700634165925E-4</v>
      </c>
      <c r="AG55" s="10">
        <v>17</v>
      </c>
      <c r="AH55" s="14">
        <v>1874110</v>
      </c>
      <c r="AI55" s="15">
        <v>2.1458855165685776E-3</v>
      </c>
      <c r="AJ55" s="10">
        <v>14</v>
      </c>
    </row>
    <row r="56" spans="2:36" x14ac:dyDescent="0.3">
      <c r="B56" s="18" t="s">
        <v>46</v>
      </c>
      <c r="C56" s="9">
        <v>34758464</v>
      </c>
      <c r="D56" s="9">
        <f t="shared" si="1"/>
        <v>25</v>
      </c>
      <c r="E56" s="9">
        <v>69754</v>
      </c>
      <c r="F56" s="9">
        <f t="shared" si="11"/>
        <v>10</v>
      </c>
      <c r="G56" s="9">
        <v>14568926</v>
      </c>
      <c r="H56" s="9">
        <f t="shared" si="16"/>
        <v>20</v>
      </c>
      <c r="I56" s="9">
        <f t="shared" si="2"/>
        <v>208.86151331823265</v>
      </c>
      <c r="J56" s="9">
        <f t="shared" si="3"/>
        <v>28</v>
      </c>
      <c r="K56" s="34">
        <f t="shared" si="0"/>
        <v>0.4191475779827325</v>
      </c>
      <c r="L56" s="9">
        <f t="shared" si="4"/>
        <v>18</v>
      </c>
      <c r="M56" s="11">
        <v>48766897</v>
      </c>
      <c r="N56" s="35">
        <f t="shared" si="5"/>
        <v>5.7622326068370059E-3</v>
      </c>
      <c r="O56" s="17">
        <f t="shared" si="6"/>
        <v>21</v>
      </c>
      <c r="P56" s="9">
        <v>5413563</v>
      </c>
      <c r="Q56" s="35">
        <f t="shared" si="7"/>
        <v>1.5435746699855231E-2</v>
      </c>
      <c r="R56" s="17">
        <f t="shared" si="8"/>
        <v>18</v>
      </c>
      <c r="S56" s="45">
        <v>4952039</v>
      </c>
      <c r="T56" s="15">
        <v>0.13944644814221174</v>
      </c>
      <c r="U56" s="46">
        <v>2</v>
      </c>
      <c r="V56" s="36">
        <v>56.5</v>
      </c>
      <c r="W56" s="9">
        <f t="shared" si="13"/>
        <v>46</v>
      </c>
      <c r="X56" s="36">
        <v>55</v>
      </c>
      <c r="Y56" s="9">
        <f t="shared" si="9"/>
        <v>49.5</v>
      </c>
      <c r="Z56" s="36">
        <v>53</v>
      </c>
      <c r="AA56" s="8">
        <v>47</v>
      </c>
      <c r="AB56" s="38">
        <v>1800756</v>
      </c>
      <c r="AC56" s="35">
        <f t="shared" si="10"/>
        <v>2.3489880865669491E-3</v>
      </c>
      <c r="AD56" s="17">
        <f t="shared" si="14"/>
        <v>11</v>
      </c>
      <c r="AE56" s="14">
        <v>2254739</v>
      </c>
      <c r="AF56" s="15">
        <v>2.8969982178828888E-3</v>
      </c>
      <c r="AG56" s="10">
        <v>14</v>
      </c>
      <c r="AH56" s="14">
        <v>3807667</v>
      </c>
      <c r="AI56" s="15">
        <v>4.3598387859923515E-3</v>
      </c>
      <c r="AJ56" s="10">
        <v>11</v>
      </c>
    </row>
    <row r="57" spans="2:36" x14ac:dyDescent="0.3">
      <c r="B57" s="18" t="s">
        <v>47</v>
      </c>
      <c r="C57" s="9">
        <v>62144256</v>
      </c>
      <c r="D57" s="9">
        <f t="shared" si="1"/>
        <v>9</v>
      </c>
      <c r="E57" s="9">
        <v>11736</v>
      </c>
      <c r="F57" s="9">
        <f t="shared" si="11"/>
        <v>39</v>
      </c>
      <c r="G57" s="9">
        <v>30363641</v>
      </c>
      <c r="H57" s="9">
        <f t="shared" si="16"/>
        <v>11</v>
      </c>
      <c r="I57" s="9">
        <f t="shared" si="2"/>
        <v>2587.2223074301296</v>
      </c>
      <c r="J57" s="9">
        <f t="shared" si="3"/>
        <v>1</v>
      </c>
      <c r="K57" s="34">
        <f t="shared" si="0"/>
        <v>0.48859931640343396</v>
      </c>
      <c r="L57" s="9">
        <f t="shared" si="4"/>
        <v>16</v>
      </c>
      <c r="M57" s="11">
        <v>4567</v>
      </c>
      <c r="N57" s="35">
        <f t="shared" si="5"/>
        <v>5.3963073179383565E-7</v>
      </c>
      <c r="O57" s="17">
        <f t="shared" si="6"/>
        <v>45</v>
      </c>
      <c r="P57" s="9">
        <v>26612</v>
      </c>
      <c r="Q57" s="35">
        <f t="shared" si="7"/>
        <v>7.5879063599434865E-5</v>
      </c>
      <c r="R57" s="17">
        <f t="shared" si="8"/>
        <v>44</v>
      </c>
      <c r="S57" s="45">
        <v>22904</v>
      </c>
      <c r="T57" s="15">
        <v>6.4496290280614051E-4</v>
      </c>
      <c r="U57" s="46">
        <v>46</v>
      </c>
      <c r="V57" s="36">
        <v>58.2</v>
      </c>
      <c r="W57" s="9">
        <f t="shared" si="13"/>
        <v>28.5</v>
      </c>
      <c r="X57" s="36">
        <v>57.1</v>
      </c>
      <c r="Y57" s="9">
        <f t="shared" si="9"/>
        <v>25</v>
      </c>
      <c r="Z57" s="36">
        <v>54.1</v>
      </c>
      <c r="AA57" s="8">
        <v>36</v>
      </c>
      <c r="AB57" s="38"/>
      <c r="AC57" s="35" t="str">
        <f t="shared" si="10"/>
        <v/>
      </c>
      <c r="AD57" s="17"/>
      <c r="AE57" s="14"/>
      <c r="AF57" s="15"/>
      <c r="AG57" s="10"/>
      <c r="AH57" s="14"/>
      <c r="AI57" s="15"/>
      <c r="AJ57" s="10"/>
    </row>
  </sheetData>
  <mergeCells count="16">
    <mergeCell ref="I5:I6"/>
    <mergeCell ref="K5:K6"/>
    <mergeCell ref="L5:L6"/>
    <mergeCell ref="B2:AJ2"/>
    <mergeCell ref="B5:B6"/>
    <mergeCell ref="D5:D6"/>
    <mergeCell ref="F5:F6"/>
    <mergeCell ref="H5:H6"/>
    <mergeCell ref="J5:J6"/>
    <mergeCell ref="V5:AA5"/>
    <mergeCell ref="M5:O5"/>
    <mergeCell ref="P5:R5"/>
    <mergeCell ref="AB5:AJ5"/>
    <mergeCell ref="C5:C6"/>
    <mergeCell ref="E5:E6"/>
    <mergeCell ref="G5:G6"/>
  </mergeCells>
  <printOptions horizontalCentered="1"/>
  <pageMargins left="0.2" right="0.2" top="0.75" bottom="0.75" header="0.3" footer="0.3"/>
  <pageSetup scale="95" orientation="landscape" r:id="rId1"/>
  <headerFooter>
    <oddHeader>&amp;C&amp;14TABLE 3:  NATIONAL COMPARISONS</oddHeader>
    <oddFooter>&amp;LPrepared by the Maryland Department of Planning, August 2014.
Extracted from the 2002, 2007 and 2012 Censuses of Agriculture.&amp;R&amp;P of &amp;N</oddFooter>
  </headerFooter>
  <colBreaks count="1" manualBreakCount="1">
    <brk id="27" min="6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workbookViewId="0">
      <selection activeCell="K2" sqref="K2"/>
    </sheetView>
  </sheetViews>
  <sheetFormatPr defaultRowHeight="14.4" x14ac:dyDescent="0.3"/>
  <cols>
    <col min="2" max="2" width="14" bestFit="1" customWidth="1"/>
    <col min="3" max="3" width="14" customWidth="1"/>
    <col min="5" max="5" width="8.88671875" style="7"/>
    <col min="9" max="9" width="10.88671875" customWidth="1"/>
  </cols>
  <sheetData>
    <row r="1" spans="2:11" ht="43.2" x14ac:dyDescent="0.3">
      <c r="B1" s="63" t="s">
        <v>72</v>
      </c>
      <c r="D1" s="62" t="s">
        <v>68</v>
      </c>
      <c r="F1" t="s">
        <v>49</v>
      </c>
    </row>
    <row r="2" spans="2:11" x14ac:dyDescent="0.3">
      <c r="B2" t="s">
        <v>31</v>
      </c>
      <c r="C2" s="65">
        <v>701345</v>
      </c>
      <c r="D2" s="1">
        <v>30961</v>
      </c>
      <c r="E2" s="7">
        <f>(D2/C2)*1000</f>
        <v>44.145178193328533</v>
      </c>
      <c r="F2">
        <f>_xlfn.RANK.AVG(E2,E$2:E$51)</f>
        <v>1</v>
      </c>
      <c r="H2" t="s">
        <v>48</v>
      </c>
      <c r="I2" s="64">
        <v>313873685</v>
      </c>
      <c r="J2" s="1">
        <v>2109303</v>
      </c>
      <c r="K2" s="7">
        <f>(J2/I2)*1000</f>
        <v>6.7202288716876666</v>
      </c>
    </row>
    <row r="3" spans="2:11" x14ac:dyDescent="0.3">
      <c r="B3" t="s">
        <v>38</v>
      </c>
      <c r="C3" s="1">
        <v>834047</v>
      </c>
      <c r="D3" s="1">
        <v>31989</v>
      </c>
      <c r="E3" s="7">
        <f>(D3/C3)*1000</f>
        <v>38.353953674073523</v>
      </c>
      <c r="F3">
        <f>_xlfn.RANK.AVG(E3,E$2:E$51)</f>
        <v>2</v>
      </c>
    </row>
    <row r="4" spans="2:11" x14ac:dyDescent="0.3">
      <c r="B4" t="s">
        <v>12</v>
      </c>
      <c r="C4" s="1">
        <v>3075039</v>
      </c>
      <c r="D4" s="1">
        <v>88637</v>
      </c>
      <c r="E4" s="7">
        <f>(D4/C4)*1000</f>
        <v>28.824675069161724</v>
      </c>
      <c r="F4">
        <f>_xlfn.RANK.AVG(E4,E$2:E$51)</f>
        <v>3</v>
      </c>
    </row>
    <row r="5" spans="2:11" x14ac:dyDescent="0.3">
      <c r="B5" t="s">
        <v>23</v>
      </c>
      <c r="C5" s="1">
        <v>1005494</v>
      </c>
      <c r="D5" s="1">
        <v>28008</v>
      </c>
      <c r="E5" s="7">
        <f>(D5/C5)*1000</f>
        <v>27.854964823261003</v>
      </c>
      <c r="F5">
        <f>_xlfn.RANK.AVG(E5,E$2:E$51)</f>
        <v>4</v>
      </c>
    </row>
    <row r="6" spans="2:11" x14ac:dyDescent="0.3">
      <c r="B6" t="s">
        <v>24</v>
      </c>
      <c r="C6" s="1">
        <v>1855350</v>
      </c>
      <c r="D6" s="1">
        <v>49969</v>
      </c>
      <c r="E6" s="7">
        <f>(D6/C6)*1000</f>
        <v>26.932384725253996</v>
      </c>
      <c r="F6">
        <f>_xlfn.RANK.AVG(E6,E$2:E$51)</f>
        <v>5</v>
      </c>
    </row>
    <row r="7" spans="2:11" x14ac:dyDescent="0.3">
      <c r="B7" t="s">
        <v>13</v>
      </c>
      <c r="C7" s="1">
        <v>2885398</v>
      </c>
      <c r="D7" s="1">
        <v>61773</v>
      </c>
      <c r="E7" s="7">
        <f>(D7/C7)*1000</f>
        <v>21.408831641250185</v>
      </c>
      <c r="F7">
        <f>_xlfn.RANK.AVG(E7,E$2:E$51)</f>
        <v>6</v>
      </c>
    </row>
    <row r="8" spans="2:11" x14ac:dyDescent="0.3">
      <c r="B8" t="s">
        <v>33</v>
      </c>
      <c r="C8" s="1">
        <v>3815780</v>
      </c>
      <c r="D8" s="1">
        <v>80245</v>
      </c>
      <c r="E8" s="7">
        <f>(D8/C8)*1000</f>
        <v>21.029776349789557</v>
      </c>
      <c r="F8">
        <f>_xlfn.RANK.AVG(E8,E$2:E$51)</f>
        <v>7</v>
      </c>
    </row>
    <row r="9" spans="2:11" x14ac:dyDescent="0.3">
      <c r="B9" t="s">
        <v>47</v>
      </c>
      <c r="C9" s="1">
        <v>576626</v>
      </c>
      <c r="D9" s="1">
        <v>11736</v>
      </c>
      <c r="E9" s="7">
        <f>(D9/C9)*1000</f>
        <v>20.352880376535225</v>
      </c>
      <c r="F9">
        <f>_xlfn.RANK.AVG(E9,E$2:E$51)</f>
        <v>8</v>
      </c>
    </row>
    <row r="10" spans="2:11" x14ac:dyDescent="0.3">
      <c r="B10" t="s">
        <v>14</v>
      </c>
      <c r="C10" s="1">
        <v>4379730</v>
      </c>
      <c r="D10" s="1">
        <v>77064</v>
      </c>
      <c r="E10" s="7">
        <f>(D10/C10)*1000</f>
        <v>17.595605208540253</v>
      </c>
      <c r="F10">
        <f>_xlfn.RANK.AVG(E10,E$2:E$51)</f>
        <v>9</v>
      </c>
    </row>
    <row r="11" spans="2:11" x14ac:dyDescent="0.3">
      <c r="B11" t="s">
        <v>22</v>
      </c>
      <c r="C11" s="1">
        <v>6024522</v>
      </c>
      <c r="D11" s="1">
        <v>99171</v>
      </c>
      <c r="E11" s="7">
        <f>(D11/C11)*1000</f>
        <v>16.461222981673899</v>
      </c>
      <c r="F11">
        <f>_xlfn.RANK.AVG(E11,E$2:E$51)</f>
        <v>10</v>
      </c>
    </row>
    <row r="12" spans="2:11" x14ac:dyDescent="0.3">
      <c r="B12" t="s">
        <v>9</v>
      </c>
      <c r="C12" s="1">
        <v>1595590</v>
      </c>
      <c r="D12" s="1">
        <v>24816</v>
      </c>
      <c r="E12" s="7">
        <f>(D12/C12)*1000</f>
        <v>15.552867591298517</v>
      </c>
      <c r="F12">
        <f>_xlfn.RANK.AVG(E12,E$2:E$51)</f>
        <v>11</v>
      </c>
    </row>
    <row r="13" spans="2:11" x14ac:dyDescent="0.3">
      <c r="B13" t="s">
        <v>2</v>
      </c>
      <c r="C13" s="1">
        <v>2949828</v>
      </c>
      <c r="D13" s="1">
        <v>45071</v>
      </c>
      <c r="E13" s="7">
        <f>(D13/C13)*1000</f>
        <v>15.279195939559866</v>
      </c>
      <c r="F13">
        <f>_xlfn.RANK.AVG(E13,E$2:E$51)</f>
        <v>12</v>
      </c>
    </row>
    <row r="14" spans="2:11" x14ac:dyDescent="0.3">
      <c r="B14" t="s">
        <v>20</v>
      </c>
      <c r="C14" s="1">
        <v>5379646</v>
      </c>
      <c r="D14" s="1">
        <v>74542</v>
      </c>
      <c r="E14" s="7">
        <f>(D14/C14)*1000</f>
        <v>13.856302068946544</v>
      </c>
      <c r="F14">
        <f>_xlfn.RANK.AVG(E14,E$2:E$51)</f>
        <v>13</v>
      </c>
    </row>
    <row r="15" spans="2:11" x14ac:dyDescent="0.3">
      <c r="B15" t="s">
        <v>21</v>
      </c>
      <c r="C15" s="1">
        <v>2986450</v>
      </c>
      <c r="D15" s="1">
        <v>38076</v>
      </c>
      <c r="E15" s="7">
        <f>(D15/C15)*1000</f>
        <v>12.749585628421704</v>
      </c>
      <c r="F15">
        <f>_xlfn.RANK.AVG(E15,E$2:E$51)</f>
        <v>14</v>
      </c>
    </row>
    <row r="16" spans="2:11" x14ac:dyDescent="0.3">
      <c r="B16" t="s">
        <v>46</v>
      </c>
      <c r="C16" s="1">
        <v>5724554</v>
      </c>
      <c r="D16" s="1">
        <v>69754</v>
      </c>
      <c r="E16" s="7">
        <f>(D16/C16)*1000</f>
        <v>12.185054067094136</v>
      </c>
      <c r="F16">
        <f>_xlfn.RANK.AVG(E16,E$2:E$51)</f>
        <v>15</v>
      </c>
    </row>
    <row r="17" spans="2:6" x14ac:dyDescent="0.3">
      <c r="B17" t="s">
        <v>28</v>
      </c>
      <c r="C17" s="1">
        <v>2083540</v>
      </c>
      <c r="D17" s="1">
        <v>24721</v>
      </c>
      <c r="E17" s="7">
        <f>(D17/C17)*1000</f>
        <v>11.864903001622238</v>
      </c>
      <c r="F17">
        <f>_xlfn.RANK.AVG(E17,E$2:E$51)</f>
        <v>16</v>
      </c>
    </row>
    <row r="18" spans="2:6" x14ac:dyDescent="0.3">
      <c r="B18" t="s">
        <v>42</v>
      </c>
      <c r="C18" s="1">
        <v>625953</v>
      </c>
      <c r="D18" s="1">
        <v>7338</v>
      </c>
      <c r="E18" s="7">
        <f>(D18/C18)*1000</f>
        <v>11.722924884136667</v>
      </c>
      <c r="F18">
        <f>_xlfn.RANK.AVG(E18,E$2:E$51)</f>
        <v>17</v>
      </c>
    </row>
    <row r="19" spans="2:6" x14ac:dyDescent="0.3">
      <c r="B19" t="s">
        <v>45</v>
      </c>
      <c r="C19" s="1">
        <v>1856680</v>
      </c>
      <c r="D19" s="1">
        <v>21489</v>
      </c>
      <c r="E19" s="7">
        <f>(D19/C19)*1000</f>
        <v>11.573884568153909</v>
      </c>
      <c r="F19">
        <f>_xlfn.RANK.AVG(E19,E$2:E$51)</f>
        <v>18</v>
      </c>
    </row>
    <row r="20" spans="2:6" x14ac:dyDescent="0.3">
      <c r="B20" t="s">
        <v>39</v>
      </c>
      <c r="C20" s="1">
        <v>6454914</v>
      </c>
      <c r="D20" s="1">
        <v>68050</v>
      </c>
      <c r="E20" s="7">
        <f>(D20/C20)*1000</f>
        <v>10.542355792811492</v>
      </c>
      <c r="F20">
        <f>_xlfn.RANK.AVG(E20,E$2:E$51)</f>
        <v>19</v>
      </c>
    </row>
    <row r="21" spans="2:6" x14ac:dyDescent="0.3">
      <c r="B21" t="s">
        <v>40</v>
      </c>
      <c r="C21" s="1">
        <v>26060796</v>
      </c>
      <c r="D21" s="1">
        <v>248809</v>
      </c>
      <c r="E21" s="7">
        <f>(D21/C21)*1000</f>
        <v>9.5472525090945037</v>
      </c>
      <c r="F21">
        <f>_xlfn.RANK.AVG(E21,E$2:E$51)</f>
        <v>20</v>
      </c>
    </row>
    <row r="22" spans="2:6" x14ac:dyDescent="0.3">
      <c r="B22" t="s">
        <v>34</v>
      </c>
      <c r="C22" s="1">
        <v>3899801</v>
      </c>
      <c r="D22" s="1">
        <v>35439</v>
      </c>
      <c r="E22" s="7">
        <f>(D22/C22)*1000</f>
        <v>9.0873867666580939</v>
      </c>
      <c r="F22">
        <f>_xlfn.RANK.AVG(E22,E$2:E$51)</f>
        <v>21</v>
      </c>
    </row>
    <row r="23" spans="2:6" x14ac:dyDescent="0.3">
      <c r="B23" t="s">
        <v>11</v>
      </c>
      <c r="C23" s="1">
        <v>6537782</v>
      </c>
      <c r="D23" s="1">
        <v>58695</v>
      </c>
      <c r="E23" s="7">
        <f>(D23/C23)*1000</f>
        <v>8.9778154120158806</v>
      </c>
      <c r="F23">
        <f>_xlfn.RANK.AVG(E23,E$2:E$51)</f>
        <v>22</v>
      </c>
    </row>
    <row r="24" spans="2:6" x14ac:dyDescent="0.3">
      <c r="B24" t="s">
        <v>0</v>
      </c>
      <c r="C24" s="1">
        <v>4817528</v>
      </c>
      <c r="D24" s="1">
        <v>43223</v>
      </c>
      <c r="E24" s="7">
        <f>(D24/C24)*1000</f>
        <v>8.9720288081356241</v>
      </c>
      <c r="F24">
        <f>_xlfn.RANK.AVG(E24,E$2:E$51)</f>
        <v>23</v>
      </c>
    </row>
    <row r="25" spans="2:6" x14ac:dyDescent="0.3">
      <c r="B25" t="s">
        <v>4</v>
      </c>
      <c r="C25" s="1">
        <v>5189458</v>
      </c>
      <c r="D25" s="1">
        <v>36180</v>
      </c>
      <c r="E25" s="7">
        <f>(D25/C25)*1000</f>
        <v>6.9718263448706974</v>
      </c>
      <c r="F25">
        <f>_xlfn.RANK.AVG(E25,E$2:E$51)</f>
        <v>24</v>
      </c>
    </row>
    <row r="26" spans="2:6" x14ac:dyDescent="0.3">
      <c r="B26" t="s">
        <v>32</v>
      </c>
      <c r="C26" s="1">
        <v>11553031</v>
      </c>
      <c r="D26" s="1">
        <v>75462</v>
      </c>
      <c r="E26" s="7">
        <f>(D26/C26)*1000</f>
        <v>6.5317923928361319</v>
      </c>
      <c r="F26">
        <f>_xlfn.RANK.AVG(E26,E$2:E$51)</f>
        <v>25</v>
      </c>
    </row>
    <row r="27" spans="2:6" x14ac:dyDescent="0.3">
      <c r="B27" t="s">
        <v>41</v>
      </c>
      <c r="C27" s="1">
        <v>2854871</v>
      </c>
      <c r="D27" s="1">
        <v>18027</v>
      </c>
      <c r="E27" s="7">
        <f>(D27/C27)*1000</f>
        <v>6.3144709515771469</v>
      </c>
      <c r="F27">
        <f>_xlfn.RANK.AVG(E27,E$2:E$51)</f>
        <v>26</v>
      </c>
    </row>
    <row r="28" spans="2:6" x14ac:dyDescent="0.3">
      <c r="B28" t="s">
        <v>16</v>
      </c>
      <c r="C28" s="1">
        <v>1328501</v>
      </c>
      <c r="D28" s="1">
        <v>8173</v>
      </c>
      <c r="E28" s="7">
        <f>(D28/C28)*1000</f>
        <v>6.1520465547259651</v>
      </c>
      <c r="F28">
        <f>_xlfn.RANK.AVG(E28,E$2:E$51)</f>
        <v>27</v>
      </c>
    </row>
    <row r="29" spans="2:6" x14ac:dyDescent="0.3">
      <c r="B29" t="s">
        <v>15</v>
      </c>
      <c r="C29" s="1">
        <v>4602134</v>
      </c>
      <c r="D29" s="1">
        <v>28093</v>
      </c>
      <c r="E29" s="7">
        <f>(D29/C29)*1000</f>
        <v>6.1043420291543011</v>
      </c>
      <c r="F29">
        <f>_xlfn.RANK.AVG(E29,E$2:E$51)</f>
        <v>28</v>
      </c>
    </row>
    <row r="30" spans="2:6" x14ac:dyDescent="0.3">
      <c r="B30" t="s">
        <v>10</v>
      </c>
      <c r="C30" s="1">
        <v>12868192</v>
      </c>
      <c r="D30" s="1">
        <v>75087</v>
      </c>
      <c r="E30" s="7">
        <f>(D30/C30)*1000</f>
        <v>5.8350854572266249</v>
      </c>
      <c r="F30">
        <f>_xlfn.RANK.AVG(E30,E$2:E$51)</f>
        <v>29</v>
      </c>
    </row>
    <row r="31" spans="2:6" x14ac:dyDescent="0.3">
      <c r="B31" t="s">
        <v>43</v>
      </c>
      <c r="C31" s="1">
        <v>8186628</v>
      </c>
      <c r="D31" s="1">
        <v>46030</v>
      </c>
      <c r="E31" s="7">
        <f>(D31/C31)*1000</f>
        <v>5.6225835594337497</v>
      </c>
      <c r="F31">
        <f>_xlfn.RANK.AVG(E31,E$2:E$51)</f>
        <v>30</v>
      </c>
    </row>
    <row r="32" spans="2:6" x14ac:dyDescent="0.3">
      <c r="B32" t="s">
        <v>44</v>
      </c>
      <c r="C32" s="1">
        <v>6895318</v>
      </c>
      <c r="D32" s="1">
        <v>37249</v>
      </c>
      <c r="E32" s="7">
        <f>(D32/C32)*1000</f>
        <v>5.4020713765485509</v>
      </c>
      <c r="F32">
        <f>_xlfn.RANK.AVG(E32,E$2:E$51)</f>
        <v>31</v>
      </c>
    </row>
    <row r="33" spans="2:6" x14ac:dyDescent="0.3">
      <c r="B33" t="s">
        <v>37</v>
      </c>
      <c r="C33" s="1">
        <v>4723417</v>
      </c>
      <c r="D33" s="1">
        <v>25266</v>
      </c>
      <c r="E33" s="7">
        <f>(D33/C33)*1000</f>
        <v>5.349093675193191</v>
      </c>
      <c r="F33">
        <f>_xlfn.RANK.AVG(E33,E$2:E$51)</f>
        <v>32</v>
      </c>
    </row>
    <row r="34" spans="2:6" x14ac:dyDescent="0.3">
      <c r="B34" t="s">
        <v>19</v>
      </c>
      <c r="C34" s="1">
        <v>9882519</v>
      </c>
      <c r="D34" s="1">
        <v>52194</v>
      </c>
      <c r="E34" s="7">
        <f>(D34/C34)*1000</f>
        <v>5.2814469671143556</v>
      </c>
      <c r="F34">
        <f>_xlfn.RANK.AVG(E34,E$2:E$51)</f>
        <v>33</v>
      </c>
    </row>
    <row r="35" spans="2:6" x14ac:dyDescent="0.3">
      <c r="B35" t="s">
        <v>30</v>
      </c>
      <c r="C35" s="1">
        <v>9748364</v>
      </c>
      <c r="D35" s="1">
        <v>50218</v>
      </c>
      <c r="E35" s="7">
        <f>(D35/C35)*1000</f>
        <v>5.1514284858464459</v>
      </c>
      <c r="F35">
        <f>_xlfn.RANK.AVG(E35,E$2:E$51)</f>
        <v>34</v>
      </c>
    </row>
    <row r="36" spans="2:6" x14ac:dyDescent="0.3">
      <c r="B36" t="s">
        <v>52</v>
      </c>
      <c r="C36" s="1">
        <v>1390090</v>
      </c>
      <c r="D36" s="1">
        <v>7000</v>
      </c>
      <c r="E36" s="7">
        <f>(D36/C36)*1000</f>
        <v>5.035645174053478</v>
      </c>
      <c r="F36">
        <f>_xlfn.RANK.AVG(E36,E$2:E$51)</f>
        <v>35</v>
      </c>
    </row>
    <row r="37" spans="2:6" x14ac:dyDescent="0.3">
      <c r="B37" t="s">
        <v>35</v>
      </c>
      <c r="C37" s="1">
        <v>12764475</v>
      </c>
      <c r="D37" s="1">
        <v>59309</v>
      </c>
      <c r="E37" s="7">
        <f>(D37/C37)*1000</f>
        <v>4.6464112311708865</v>
      </c>
      <c r="F37">
        <f>_xlfn.RANK.AVG(E37,E$2:E$51)</f>
        <v>36</v>
      </c>
    </row>
    <row r="38" spans="2:6" x14ac:dyDescent="0.3">
      <c r="B38" t="s">
        <v>8</v>
      </c>
      <c r="C38" s="1">
        <v>9915646</v>
      </c>
      <c r="D38" s="1">
        <v>42257</v>
      </c>
      <c r="E38" s="7">
        <f>(D38/C38)*1000</f>
        <v>4.2616487115413362</v>
      </c>
      <c r="F38">
        <f>_xlfn.RANK.AVG(E38,E$2:E$51)</f>
        <v>37</v>
      </c>
    </row>
    <row r="39" spans="2:6" x14ac:dyDescent="0.3">
      <c r="B39" t="s">
        <v>26</v>
      </c>
      <c r="C39" s="1">
        <v>1321617</v>
      </c>
      <c r="D39" s="1">
        <v>4391</v>
      </c>
      <c r="E39" s="7">
        <f>(D39/C39)*1000</f>
        <v>3.3224451561988082</v>
      </c>
      <c r="F39">
        <f>_xlfn.RANK.AVG(E39,E$2:E$51)</f>
        <v>38</v>
      </c>
    </row>
    <row r="40" spans="2:6" x14ac:dyDescent="0.3">
      <c r="B40" t="s">
        <v>1</v>
      </c>
      <c r="C40" s="1">
        <v>6551149</v>
      </c>
      <c r="D40" s="1">
        <v>20005</v>
      </c>
      <c r="E40" s="7">
        <f>(D40/C40)*1000</f>
        <v>3.0536628002202364</v>
      </c>
      <c r="F40">
        <f>_xlfn.RANK.AVG(E40,E$2:E$51)</f>
        <v>39</v>
      </c>
    </row>
    <row r="41" spans="2:6" x14ac:dyDescent="0.3">
      <c r="B41" t="s">
        <v>6</v>
      </c>
      <c r="C41" s="1">
        <v>917053</v>
      </c>
      <c r="D41" s="1">
        <v>2451</v>
      </c>
      <c r="E41" s="7">
        <f>(D41/C41)*1000</f>
        <v>2.6726917637257608</v>
      </c>
      <c r="F41">
        <f>_xlfn.RANK.AVG(E41,E$2:E$51)</f>
        <v>40</v>
      </c>
    </row>
    <row r="42" spans="2:6" x14ac:dyDescent="0.3">
      <c r="B42" t="s">
        <v>7</v>
      </c>
      <c r="C42" s="1">
        <v>19320749</v>
      </c>
      <c r="D42" s="1">
        <v>47740</v>
      </c>
      <c r="E42" s="7">
        <f>(D42/C42)*1000</f>
        <v>2.4709186998909822</v>
      </c>
      <c r="F42">
        <f>_xlfn.RANK.AVG(E42,E$2:E$51)</f>
        <v>41</v>
      </c>
    </row>
    <row r="43" spans="2:6" x14ac:dyDescent="0.3">
      <c r="B43" s="66" t="s">
        <v>17</v>
      </c>
      <c r="C43" s="67">
        <v>5884868</v>
      </c>
      <c r="D43" s="67">
        <v>12256</v>
      </c>
      <c r="E43" s="68">
        <f>(D43/C43)*1000</f>
        <v>2.0826295509092132</v>
      </c>
      <c r="F43" s="66">
        <f>_xlfn.RANK.AVG(E43,E$2:E$51)</f>
        <v>42</v>
      </c>
    </row>
    <row r="44" spans="2:6" x14ac:dyDescent="0.3">
      <c r="B44" t="s">
        <v>3</v>
      </c>
      <c r="C44" s="1">
        <v>37999878</v>
      </c>
      <c r="D44" s="1">
        <v>77857</v>
      </c>
      <c r="E44" s="7">
        <f>(D44/C44)*1000</f>
        <v>2.0488749990197337</v>
      </c>
      <c r="F44">
        <f>_xlfn.RANK.AVG(E44,E$2:E$51)</f>
        <v>43</v>
      </c>
    </row>
    <row r="45" spans="2:6" x14ac:dyDescent="0.3">
      <c r="B45" t="s">
        <v>29</v>
      </c>
      <c r="C45" s="1">
        <v>19576125</v>
      </c>
      <c r="D45" s="1">
        <v>35537</v>
      </c>
      <c r="E45" s="7">
        <f>(D45/C45)*1000</f>
        <v>1.8153235126972269</v>
      </c>
      <c r="F45">
        <f>_xlfn.RANK.AVG(E45,E$2:E$51)</f>
        <v>44</v>
      </c>
    </row>
    <row r="46" spans="2:6" x14ac:dyDescent="0.3">
      <c r="B46" t="s">
        <v>5</v>
      </c>
      <c r="C46" s="1">
        <v>3591765</v>
      </c>
      <c r="D46" s="1">
        <v>5977</v>
      </c>
      <c r="E46" s="7">
        <f>(D46/C46)*1000</f>
        <v>1.6640843707759276</v>
      </c>
      <c r="F46">
        <f>_xlfn.RANK.AVG(E46,E$2:E$51)</f>
        <v>45</v>
      </c>
    </row>
    <row r="47" spans="2:6" x14ac:dyDescent="0.3">
      <c r="B47" t="s">
        <v>25</v>
      </c>
      <c r="C47" s="1">
        <v>2754354</v>
      </c>
      <c r="D47" s="1">
        <v>4137</v>
      </c>
      <c r="E47" s="7">
        <f>(D47/C47)*1000</f>
        <v>1.5019855835524409</v>
      </c>
      <c r="F47">
        <f>_xlfn.RANK.AVG(E47,E$2:E$51)</f>
        <v>46</v>
      </c>
    </row>
    <row r="48" spans="2:6" x14ac:dyDescent="0.3">
      <c r="B48" t="s">
        <v>36</v>
      </c>
      <c r="C48" s="1">
        <v>1050304</v>
      </c>
      <c r="D48" s="1">
        <v>1243</v>
      </c>
      <c r="E48" s="7">
        <f>(D48/C48)*1000</f>
        <v>1.1834668819694107</v>
      </c>
      <c r="F48">
        <f>_xlfn.RANK.AVG(E48,E$2:E$51)</f>
        <v>47</v>
      </c>
    </row>
    <row r="49" spans="2:6" x14ac:dyDescent="0.3">
      <c r="B49" t="s">
        <v>18</v>
      </c>
      <c r="C49" s="1">
        <v>6645303</v>
      </c>
      <c r="D49" s="1">
        <v>7755</v>
      </c>
      <c r="E49" s="7">
        <f>(D49/C49)*1000</f>
        <v>1.1669896767686891</v>
      </c>
      <c r="F49">
        <f>_xlfn.RANK.AVG(E49,E$2:E$51)</f>
        <v>48</v>
      </c>
    </row>
    <row r="50" spans="2:6" x14ac:dyDescent="0.3">
      <c r="B50" t="s">
        <v>51</v>
      </c>
      <c r="C50" s="1">
        <v>730307</v>
      </c>
      <c r="D50" s="1">
        <v>762</v>
      </c>
      <c r="E50" s="7">
        <f>(D50/C50)*1000</f>
        <v>1.0433968180504911</v>
      </c>
      <c r="F50">
        <f>_xlfn.RANK.AVG(E50,E$2:E$51)</f>
        <v>49</v>
      </c>
    </row>
    <row r="51" spans="2:6" x14ac:dyDescent="0.3">
      <c r="B51" t="s">
        <v>27</v>
      </c>
      <c r="C51" s="1">
        <v>8867749</v>
      </c>
      <c r="D51" s="1">
        <v>9071</v>
      </c>
      <c r="E51" s="7">
        <f>(D51/C51)*1000</f>
        <v>1.0229202472916183</v>
      </c>
      <c r="F51">
        <f>_xlfn.RANK.AVG(E51,E$2:E$51)</f>
        <v>50</v>
      </c>
    </row>
  </sheetData>
  <autoFilter ref="B1:F1">
    <sortState ref="B2:F51">
      <sortCondition ref="F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5732-5726-4F78-B36A-DA05EBFE2A21}"/>
</file>

<file path=customXml/itemProps2.xml><?xml version="1.0" encoding="utf-8"?>
<ds:datastoreItem xmlns:ds="http://schemas.openxmlformats.org/officeDocument/2006/customXml" ds:itemID="{0B88607F-531F-43EC-9DD0-4811A81A6C9B}"/>
</file>

<file path=customXml/itemProps3.xml><?xml version="1.0" encoding="utf-8"?>
<ds:datastoreItem xmlns:ds="http://schemas.openxmlformats.org/officeDocument/2006/customXml" ds:itemID="{5D9FCC26-FCEA-47D1-87CB-10CE47CAAF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age by state</vt:lpstr>
      <vt:lpstr>Farms per 1000 persons</vt:lpstr>
      <vt:lpstr>'age by state'!Print_Area</vt:lpstr>
      <vt:lpstr>'age by state'!Print_Titles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2014-08-14T21:12:11Z</cp:lastPrinted>
  <dcterms:created xsi:type="dcterms:W3CDTF">2009-04-23T19:23:39Z</dcterms:created>
  <dcterms:modified xsi:type="dcterms:W3CDTF">2014-10-31T16:54:27Z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