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hnan\Downloads\Unknown\Farms_Farmland\Farms_Farmland\"/>
    </mc:Choice>
  </mc:AlternateContent>
  <xr:revisionPtr revIDLastSave="0" documentId="13_ncr:1_{59CEB26F-6069-4993-926E-BFBEBF7AC44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inal" sheetId="5" r:id="rId1"/>
    <sheet name="A" sheetId="1" r:id="rId2"/>
    <sheet name="A (2)" sheetId="4" r:id="rId3"/>
    <sheet name="Data" sheetId="2" r:id="rId4"/>
    <sheet name="Sort" sheetId="3" r:id="rId5"/>
  </sheets>
  <definedNames>
    <definedName name="_xlnm._FilterDatabase" localSheetId="3" hidden="1">Data!$H$2:$K$2</definedName>
    <definedName name="_xlnm._FilterDatabase" localSheetId="4" hidden="1">Sort!$C$3:$G$3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9" i="4" l="1"/>
  <c r="D59" i="4"/>
  <c r="E59" i="4"/>
  <c r="F59" i="4"/>
  <c r="G59" i="4"/>
  <c r="H59" i="4"/>
  <c r="V9" i="4" l="1"/>
  <c r="V11" i="4"/>
  <c r="V18" i="4"/>
  <c r="V20" i="4"/>
  <c r="V24" i="4"/>
  <c r="V26" i="4"/>
  <c r="V30" i="4"/>
  <c r="V32" i="4"/>
  <c r="V36" i="4"/>
  <c r="V38" i="4"/>
  <c r="V44" i="4"/>
  <c r="V46" i="4"/>
  <c r="U9" i="4"/>
  <c r="U11" i="4"/>
  <c r="U18" i="4"/>
  <c r="U20" i="4"/>
  <c r="U24" i="4"/>
  <c r="U26" i="4"/>
  <c r="U30" i="4"/>
  <c r="U32" i="4"/>
  <c r="U36" i="4"/>
  <c r="U38" i="4"/>
  <c r="U44" i="4"/>
  <c r="U46" i="4"/>
  <c r="P9" i="4"/>
  <c r="Q9" i="4"/>
  <c r="R9" i="4"/>
  <c r="S9" i="4"/>
  <c r="T9" i="4"/>
  <c r="P11" i="4"/>
  <c r="Q11" i="4"/>
  <c r="R11" i="4"/>
  <c r="S11" i="4"/>
  <c r="T11" i="4"/>
  <c r="P18" i="4"/>
  <c r="Q18" i="4"/>
  <c r="R18" i="4"/>
  <c r="S18" i="4"/>
  <c r="T18" i="4"/>
  <c r="P20" i="4"/>
  <c r="Q20" i="4"/>
  <c r="R20" i="4"/>
  <c r="S20" i="4"/>
  <c r="T20" i="4"/>
  <c r="P24" i="4"/>
  <c r="Q24" i="4"/>
  <c r="R24" i="4"/>
  <c r="S24" i="4"/>
  <c r="T24" i="4"/>
  <c r="P26" i="4"/>
  <c r="Q26" i="4"/>
  <c r="R26" i="4"/>
  <c r="S26" i="4"/>
  <c r="T26" i="4"/>
  <c r="P30" i="4"/>
  <c r="Q30" i="4"/>
  <c r="R30" i="4"/>
  <c r="S30" i="4"/>
  <c r="T30" i="4"/>
  <c r="P32" i="4"/>
  <c r="Q32" i="4"/>
  <c r="R32" i="4"/>
  <c r="S32" i="4"/>
  <c r="T32" i="4"/>
  <c r="P36" i="4"/>
  <c r="Q36" i="4"/>
  <c r="R36" i="4"/>
  <c r="S36" i="4"/>
  <c r="T36" i="4"/>
  <c r="P38" i="4"/>
  <c r="Q38" i="4"/>
  <c r="R38" i="4"/>
  <c r="S38" i="4"/>
  <c r="T38" i="4"/>
  <c r="P44" i="4"/>
  <c r="Q44" i="4"/>
  <c r="R44" i="4"/>
  <c r="S44" i="4"/>
  <c r="T44" i="4"/>
  <c r="P46" i="4"/>
  <c r="Q46" i="4"/>
  <c r="R46" i="4"/>
  <c r="S46" i="4"/>
  <c r="T46" i="4"/>
  <c r="J20" i="4"/>
  <c r="K20" i="4"/>
  <c r="L20" i="4"/>
  <c r="M20" i="4"/>
  <c r="N20" i="4"/>
  <c r="J24" i="4"/>
  <c r="K24" i="4"/>
  <c r="L24" i="4"/>
  <c r="M24" i="4"/>
  <c r="N24" i="4"/>
  <c r="J26" i="4"/>
  <c r="K26" i="4"/>
  <c r="L26" i="4"/>
  <c r="M26" i="4"/>
  <c r="N26" i="4"/>
  <c r="J30" i="4"/>
  <c r="K30" i="4"/>
  <c r="L30" i="4"/>
  <c r="M30" i="4"/>
  <c r="N30" i="4"/>
  <c r="J32" i="4"/>
  <c r="K32" i="4"/>
  <c r="L32" i="4"/>
  <c r="M32" i="4"/>
  <c r="N32" i="4"/>
  <c r="J36" i="4"/>
  <c r="K36" i="4"/>
  <c r="L36" i="4"/>
  <c r="M36" i="4"/>
  <c r="N36" i="4"/>
  <c r="J38" i="4"/>
  <c r="K38" i="4"/>
  <c r="L38" i="4"/>
  <c r="M38" i="4"/>
  <c r="N38" i="4"/>
  <c r="J44" i="4"/>
  <c r="K44" i="4"/>
  <c r="L44" i="4"/>
  <c r="M44" i="4"/>
  <c r="N44" i="4"/>
  <c r="J46" i="4"/>
  <c r="K46" i="4"/>
  <c r="L46" i="4"/>
  <c r="M46" i="4"/>
  <c r="N46" i="4"/>
  <c r="N11" i="4"/>
  <c r="M11" i="4"/>
  <c r="L11" i="4"/>
  <c r="K11" i="4"/>
  <c r="J11" i="4"/>
  <c r="N9" i="4"/>
  <c r="M9" i="4"/>
  <c r="L9" i="4"/>
  <c r="K9" i="4"/>
  <c r="J9" i="4"/>
  <c r="C20" i="4"/>
  <c r="D20" i="4"/>
  <c r="E20" i="4"/>
  <c r="F20" i="4"/>
  <c r="G20" i="4"/>
  <c r="H20" i="4"/>
  <c r="C21" i="4"/>
  <c r="D21" i="4"/>
  <c r="E21" i="4"/>
  <c r="F21" i="4"/>
  <c r="G21" i="4"/>
  <c r="H21" i="4"/>
  <c r="C22" i="4"/>
  <c r="D22" i="4"/>
  <c r="E22" i="4"/>
  <c r="F22" i="4"/>
  <c r="G22" i="4"/>
  <c r="H22" i="4"/>
  <c r="C23" i="4"/>
  <c r="D23" i="4"/>
  <c r="E23" i="4"/>
  <c r="F23" i="4"/>
  <c r="G23" i="4"/>
  <c r="H23" i="4"/>
  <c r="C24" i="4"/>
  <c r="D24" i="4"/>
  <c r="E24" i="4"/>
  <c r="F24" i="4"/>
  <c r="G24" i="4"/>
  <c r="H24" i="4"/>
  <c r="C25" i="4"/>
  <c r="D25" i="4"/>
  <c r="E25" i="4"/>
  <c r="F25" i="4"/>
  <c r="G25" i="4"/>
  <c r="H25" i="4"/>
  <c r="C26" i="4"/>
  <c r="D26" i="4"/>
  <c r="E26" i="4"/>
  <c r="F26" i="4"/>
  <c r="G26" i="4"/>
  <c r="H26" i="4"/>
  <c r="C27" i="4"/>
  <c r="D27" i="4"/>
  <c r="E27" i="4"/>
  <c r="F27" i="4"/>
  <c r="G27" i="4"/>
  <c r="H27" i="4"/>
  <c r="C28" i="4"/>
  <c r="D28" i="4"/>
  <c r="E28" i="4"/>
  <c r="F28" i="4"/>
  <c r="G28" i="4"/>
  <c r="H28" i="4"/>
  <c r="C29" i="4"/>
  <c r="D29" i="4"/>
  <c r="E29" i="4"/>
  <c r="F29" i="4"/>
  <c r="G29" i="4"/>
  <c r="H29" i="4"/>
  <c r="C30" i="4"/>
  <c r="D30" i="4"/>
  <c r="E30" i="4"/>
  <c r="F30" i="4"/>
  <c r="G30" i="4"/>
  <c r="H30" i="4"/>
  <c r="C31" i="4"/>
  <c r="D31" i="4"/>
  <c r="E31" i="4"/>
  <c r="F31" i="4"/>
  <c r="G31" i="4"/>
  <c r="H31" i="4"/>
  <c r="C32" i="4"/>
  <c r="D32" i="4"/>
  <c r="E32" i="4"/>
  <c r="F32" i="4"/>
  <c r="G32" i="4"/>
  <c r="H32" i="4"/>
  <c r="C33" i="4"/>
  <c r="D33" i="4"/>
  <c r="E33" i="4"/>
  <c r="F33" i="4"/>
  <c r="G33" i="4"/>
  <c r="H33" i="4"/>
  <c r="C34" i="4"/>
  <c r="D34" i="4"/>
  <c r="E34" i="4"/>
  <c r="F34" i="4"/>
  <c r="G34" i="4"/>
  <c r="H34" i="4"/>
  <c r="C35" i="4"/>
  <c r="D35" i="4"/>
  <c r="E35" i="4"/>
  <c r="F35" i="4"/>
  <c r="G35" i="4"/>
  <c r="H35" i="4"/>
  <c r="C36" i="4"/>
  <c r="D36" i="4"/>
  <c r="E36" i="4"/>
  <c r="F36" i="4"/>
  <c r="G36" i="4"/>
  <c r="H36" i="4"/>
  <c r="C37" i="4"/>
  <c r="D37" i="4"/>
  <c r="E37" i="4"/>
  <c r="F37" i="4"/>
  <c r="G37" i="4"/>
  <c r="H37" i="4"/>
  <c r="C38" i="4"/>
  <c r="D38" i="4"/>
  <c r="E38" i="4"/>
  <c r="F38" i="4"/>
  <c r="G38" i="4"/>
  <c r="H38" i="4"/>
  <c r="C39" i="4"/>
  <c r="D39" i="4"/>
  <c r="E39" i="4"/>
  <c r="F39" i="4"/>
  <c r="G39" i="4"/>
  <c r="H39" i="4"/>
  <c r="C40" i="4"/>
  <c r="D40" i="4"/>
  <c r="E40" i="4"/>
  <c r="F40" i="4"/>
  <c r="G40" i="4"/>
  <c r="H40" i="4"/>
  <c r="C41" i="4"/>
  <c r="D41" i="4"/>
  <c r="E41" i="4"/>
  <c r="F41" i="4"/>
  <c r="G41" i="4"/>
  <c r="H41" i="4"/>
  <c r="C42" i="4"/>
  <c r="D42" i="4"/>
  <c r="E42" i="4"/>
  <c r="F42" i="4"/>
  <c r="G42" i="4"/>
  <c r="H42" i="4"/>
  <c r="C43" i="4"/>
  <c r="D43" i="4"/>
  <c r="E43" i="4"/>
  <c r="F43" i="4"/>
  <c r="G43" i="4"/>
  <c r="H43" i="4"/>
  <c r="C44" i="4"/>
  <c r="D44" i="4"/>
  <c r="E44" i="4"/>
  <c r="F44" i="4"/>
  <c r="G44" i="4"/>
  <c r="H44" i="4"/>
  <c r="C45" i="4"/>
  <c r="D45" i="4"/>
  <c r="E45" i="4"/>
  <c r="F45" i="4"/>
  <c r="G45" i="4"/>
  <c r="H45" i="4"/>
  <c r="C46" i="4"/>
  <c r="D46" i="4"/>
  <c r="E46" i="4"/>
  <c r="F46" i="4"/>
  <c r="G46" i="4"/>
  <c r="H46" i="4"/>
  <c r="C47" i="4"/>
  <c r="D47" i="4"/>
  <c r="E47" i="4"/>
  <c r="F47" i="4"/>
  <c r="G47" i="4"/>
  <c r="H47" i="4"/>
  <c r="C48" i="4"/>
  <c r="D48" i="4"/>
  <c r="E48" i="4"/>
  <c r="F48" i="4"/>
  <c r="G48" i="4"/>
  <c r="H48" i="4"/>
  <c r="C49" i="4"/>
  <c r="D49" i="4"/>
  <c r="E49" i="4"/>
  <c r="F49" i="4"/>
  <c r="G49" i="4"/>
  <c r="H49" i="4"/>
  <c r="C50" i="4"/>
  <c r="D50" i="4"/>
  <c r="E50" i="4"/>
  <c r="F50" i="4"/>
  <c r="G50" i="4"/>
  <c r="H50" i="4"/>
  <c r="H19" i="4"/>
  <c r="G19" i="4"/>
  <c r="F19" i="4"/>
  <c r="E19" i="4"/>
  <c r="D19" i="4"/>
  <c r="C19" i="4"/>
  <c r="H16" i="4"/>
  <c r="G16" i="4"/>
  <c r="F16" i="4"/>
  <c r="E16" i="4"/>
  <c r="D16" i="4"/>
  <c r="C16" i="4"/>
  <c r="H15" i="4"/>
  <c r="G15" i="4"/>
  <c r="F15" i="4"/>
  <c r="E15" i="4"/>
  <c r="D15" i="4"/>
  <c r="C15" i="4"/>
  <c r="H14" i="4"/>
  <c r="G14" i="4"/>
  <c r="F14" i="4"/>
  <c r="E14" i="4"/>
  <c r="D14" i="4"/>
  <c r="C14" i="4"/>
  <c r="H13" i="4"/>
  <c r="G13" i="4"/>
  <c r="F13" i="4"/>
  <c r="E13" i="4"/>
  <c r="D13" i="4"/>
  <c r="C13" i="4"/>
  <c r="H12" i="4"/>
  <c r="G12" i="4"/>
  <c r="F12" i="4"/>
  <c r="E12" i="4"/>
  <c r="D12" i="4"/>
  <c r="C12" i="4"/>
  <c r="C9" i="4"/>
  <c r="D9" i="4"/>
  <c r="E9" i="4"/>
  <c r="F9" i="4"/>
  <c r="G9" i="4"/>
  <c r="H9" i="4"/>
  <c r="C10" i="4"/>
  <c r="D10" i="4"/>
  <c r="E10" i="4"/>
  <c r="F10" i="4"/>
  <c r="G10" i="4"/>
  <c r="H10" i="4"/>
  <c r="D8" i="4"/>
  <c r="E8" i="4"/>
  <c r="F8" i="4"/>
  <c r="G8" i="4"/>
  <c r="H8" i="4"/>
  <c r="C8" i="4"/>
  <c r="J21" i="4" l="1"/>
  <c r="P21" i="4" s="1"/>
  <c r="M13" i="4"/>
  <c r="S13" i="4" s="1"/>
  <c r="K16" i="4"/>
  <c r="Q16" i="4" s="1"/>
  <c r="M15" i="4"/>
  <c r="S15" i="4" s="1"/>
  <c r="K12" i="4"/>
  <c r="Q12" i="4" s="1"/>
  <c r="K14" i="4"/>
  <c r="Q14" i="4" s="1"/>
  <c r="M19" i="4"/>
  <c r="S19" i="4" s="1"/>
  <c r="M8" i="4"/>
  <c r="S8" i="4" s="1"/>
  <c r="J10" i="4"/>
  <c r="P10" i="4" s="1"/>
  <c r="U50" i="4"/>
  <c r="V50" i="4" s="1"/>
  <c r="J50" i="4"/>
  <c r="P50" i="4" s="1"/>
  <c r="L49" i="4"/>
  <c r="R49" i="4" s="1"/>
  <c r="J48" i="4"/>
  <c r="P48" i="4" s="1"/>
  <c r="L47" i="4"/>
  <c r="R47" i="4" s="1"/>
  <c r="L45" i="4"/>
  <c r="R45" i="4" s="1"/>
  <c r="L43" i="4"/>
  <c r="R43" i="4" s="1"/>
  <c r="U42" i="4"/>
  <c r="V42" i="4" s="1"/>
  <c r="J42" i="4"/>
  <c r="P42" i="4" s="1"/>
  <c r="L41" i="4"/>
  <c r="R41" i="4" s="1"/>
  <c r="J40" i="4"/>
  <c r="P40" i="4" s="1"/>
  <c r="L39" i="4"/>
  <c r="R39" i="4" s="1"/>
  <c r="L37" i="4"/>
  <c r="R37" i="4" s="1"/>
  <c r="L35" i="4"/>
  <c r="R35" i="4" s="1"/>
  <c r="J34" i="4"/>
  <c r="P34" i="4" s="1"/>
  <c r="L33" i="4"/>
  <c r="R33" i="4" s="1"/>
  <c r="L31" i="4"/>
  <c r="R31" i="4" s="1"/>
  <c r="L29" i="4"/>
  <c r="R29" i="4" s="1"/>
  <c r="J28" i="4"/>
  <c r="P28" i="4" s="1"/>
  <c r="L27" i="4"/>
  <c r="R27" i="4" s="1"/>
  <c r="L25" i="4"/>
  <c r="R25" i="4" s="1"/>
  <c r="L23" i="4"/>
  <c r="R23" i="4" s="1"/>
  <c r="K10" i="4"/>
  <c r="Q10" i="4" s="1"/>
  <c r="L12" i="4"/>
  <c r="R12" i="4" s="1"/>
  <c r="J13" i="4"/>
  <c r="P13" i="4" s="1"/>
  <c r="L14" i="4"/>
  <c r="R14" i="4" s="1"/>
  <c r="J15" i="4"/>
  <c r="P15" i="4" s="1"/>
  <c r="L16" i="4"/>
  <c r="R16" i="4" s="1"/>
  <c r="J19" i="4"/>
  <c r="P19" i="4" s="1"/>
  <c r="J8" i="4"/>
  <c r="P8" i="4" s="1"/>
  <c r="U13" i="4"/>
  <c r="V13" i="4" s="1"/>
  <c r="U15" i="4"/>
  <c r="V15" i="4" s="1"/>
  <c r="K50" i="4"/>
  <c r="Q50" i="4" s="1"/>
  <c r="M49" i="4"/>
  <c r="S49" i="4" s="1"/>
  <c r="M47" i="4"/>
  <c r="S47" i="4" s="1"/>
  <c r="M43" i="4"/>
  <c r="S43" i="4" s="1"/>
  <c r="K42" i="4"/>
  <c r="Q42" i="4" s="1"/>
  <c r="M41" i="4"/>
  <c r="S41" i="4" s="1"/>
  <c r="K40" i="4"/>
  <c r="Q40" i="4" s="1"/>
  <c r="M39" i="4"/>
  <c r="S39" i="4" s="1"/>
  <c r="M37" i="4"/>
  <c r="S37" i="4" s="1"/>
  <c r="M35" i="4"/>
  <c r="S35" i="4" s="1"/>
  <c r="K34" i="4"/>
  <c r="Q34" i="4" s="1"/>
  <c r="M33" i="4"/>
  <c r="S33" i="4" s="1"/>
  <c r="M31" i="4"/>
  <c r="S31" i="4" s="1"/>
  <c r="M29" i="4"/>
  <c r="S29" i="4" s="1"/>
  <c r="K28" i="4"/>
  <c r="Q28" i="4" s="1"/>
  <c r="M27" i="4"/>
  <c r="S27" i="4" s="1"/>
  <c r="M25" i="4"/>
  <c r="S25" i="4" s="1"/>
  <c r="M21" i="4"/>
  <c r="S21" i="4" s="1"/>
  <c r="U8" i="4"/>
  <c r="V8" i="4" s="1"/>
  <c r="J22" i="4"/>
  <c r="P22" i="4" s="1"/>
  <c r="L8" i="4"/>
  <c r="R8" i="4" s="1"/>
  <c r="M10" i="4"/>
  <c r="S10" i="4" s="1"/>
  <c r="J12" i="4"/>
  <c r="P12" i="4" s="1"/>
  <c r="N12" i="4"/>
  <c r="T12" i="4" s="1"/>
  <c r="L13" i="4"/>
  <c r="R13" i="4" s="1"/>
  <c r="L15" i="4"/>
  <c r="R15" i="4" s="1"/>
  <c r="J16" i="4"/>
  <c r="P16" i="4" s="1"/>
  <c r="N16" i="4"/>
  <c r="T16" i="4" s="1"/>
  <c r="K49" i="4"/>
  <c r="Q49" i="4" s="1"/>
  <c r="M48" i="4"/>
  <c r="S48" i="4" s="1"/>
  <c r="K45" i="4"/>
  <c r="Q45" i="4" s="1"/>
  <c r="K41" i="4"/>
  <c r="Q41" i="4" s="1"/>
  <c r="K37" i="4"/>
  <c r="Q37" i="4" s="1"/>
  <c r="K8" i="4"/>
  <c r="Q8" i="4" s="1"/>
  <c r="L10" i="4"/>
  <c r="R10" i="4" s="1"/>
  <c r="L50" i="4"/>
  <c r="R50" i="4" s="1"/>
  <c r="L48" i="4"/>
  <c r="R48" i="4" s="1"/>
  <c r="J47" i="4"/>
  <c r="P47" i="4" s="1"/>
  <c r="J43" i="4"/>
  <c r="P43" i="4" s="1"/>
  <c r="L40" i="4"/>
  <c r="R40" i="4" s="1"/>
  <c r="M23" i="4"/>
  <c r="S23" i="4" s="1"/>
  <c r="K22" i="4"/>
  <c r="Q22" i="4" s="1"/>
  <c r="M12" i="4"/>
  <c r="S12" i="4" s="1"/>
  <c r="M14" i="4"/>
  <c r="S14" i="4" s="1"/>
  <c r="K15" i="4"/>
  <c r="Q15" i="4" s="1"/>
  <c r="M16" i="4"/>
  <c r="S16" i="4" s="1"/>
  <c r="L21" i="4"/>
  <c r="R21" i="4" s="1"/>
  <c r="K13" i="4"/>
  <c r="Q13" i="4" s="1"/>
  <c r="N49" i="4"/>
  <c r="T49" i="4" s="1"/>
  <c r="U49" i="4"/>
  <c r="V49" i="4" s="1"/>
  <c r="J49" i="4"/>
  <c r="P49" i="4" s="1"/>
  <c r="U47" i="4"/>
  <c r="V47" i="4" s="1"/>
  <c r="N45" i="4"/>
  <c r="T45" i="4" s="1"/>
  <c r="U45" i="4"/>
  <c r="V45" i="4" s="1"/>
  <c r="J45" i="4"/>
  <c r="P45" i="4" s="1"/>
  <c r="U43" i="4"/>
  <c r="V43" i="4" s="1"/>
  <c r="L42" i="4"/>
  <c r="R42" i="4" s="1"/>
  <c r="N41" i="4"/>
  <c r="T41" i="4" s="1"/>
  <c r="U41" i="4"/>
  <c r="V41" i="4" s="1"/>
  <c r="J41" i="4"/>
  <c r="P41" i="4" s="1"/>
  <c r="N39" i="4"/>
  <c r="T39" i="4" s="1"/>
  <c r="U39" i="4"/>
  <c r="V39" i="4" s="1"/>
  <c r="J39" i="4"/>
  <c r="P39" i="4" s="1"/>
  <c r="N37" i="4"/>
  <c r="T37" i="4" s="1"/>
  <c r="U37" i="4"/>
  <c r="V37" i="4" s="1"/>
  <c r="J37" i="4"/>
  <c r="P37" i="4" s="1"/>
  <c r="N35" i="4"/>
  <c r="T35" i="4" s="1"/>
  <c r="U35" i="4"/>
  <c r="V35" i="4" s="1"/>
  <c r="J35" i="4"/>
  <c r="P35" i="4" s="1"/>
  <c r="L34" i="4"/>
  <c r="R34" i="4" s="1"/>
  <c r="N33" i="4"/>
  <c r="T33" i="4" s="1"/>
  <c r="U33" i="4"/>
  <c r="V33" i="4" s="1"/>
  <c r="J33" i="4"/>
  <c r="P33" i="4" s="1"/>
  <c r="N31" i="4"/>
  <c r="T31" i="4" s="1"/>
  <c r="U31" i="4"/>
  <c r="V31" i="4" s="1"/>
  <c r="J31" i="4"/>
  <c r="P31" i="4" s="1"/>
  <c r="N29" i="4"/>
  <c r="T29" i="4" s="1"/>
  <c r="U29" i="4"/>
  <c r="V29" i="4" s="1"/>
  <c r="J29" i="4"/>
  <c r="P29" i="4" s="1"/>
  <c r="L28" i="4"/>
  <c r="R28" i="4" s="1"/>
  <c r="N27" i="4"/>
  <c r="T27" i="4" s="1"/>
  <c r="U27" i="4"/>
  <c r="V27" i="4" s="1"/>
  <c r="J27" i="4"/>
  <c r="P27" i="4" s="1"/>
  <c r="N25" i="4"/>
  <c r="T25" i="4" s="1"/>
  <c r="U25" i="4"/>
  <c r="V25" i="4" s="1"/>
  <c r="J25" i="4"/>
  <c r="P25" i="4" s="1"/>
  <c r="N23" i="4"/>
  <c r="T23" i="4" s="1"/>
  <c r="U23" i="4"/>
  <c r="V23" i="4" s="1"/>
  <c r="J23" i="4"/>
  <c r="P23" i="4" s="1"/>
  <c r="L22" i="4"/>
  <c r="R22" i="4" s="1"/>
  <c r="N21" i="4"/>
  <c r="T21" i="4" s="1"/>
  <c r="U21" i="4"/>
  <c r="V21" i="4" s="1"/>
  <c r="N8" i="4"/>
  <c r="T8" i="4" s="1"/>
  <c r="N19" i="4"/>
  <c r="T19" i="4" s="1"/>
  <c r="U19" i="4"/>
  <c r="V19" i="4" s="1"/>
  <c r="K48" i="4"/>
  <c r="Q48" i="4" s="1"/>
  <c r="M45" i="4"/>
  <c r="S45" i="4" s="1"/>
  <c r="N15" i="4"/>
  <c r="T15" i="4" s="1"/>
  <c r="N42" i="4"/>
  <c r="T42" i="4" s="1"/>
  <c r="N10" i="4"/>
  <c r="T10" i="4" s="1"/>
  <c r="U10" i="4"/>
  <c r="V10" i="4" s="1"/>
  <c r="K19" i="4"/>
  <c r="Q19" i="4" s="1"/>
  <c r="U48" i="4"/>
  <c r="V48" i="4" s="1"/>
  <c r="N48" i="4"/>
  <c r="T48" i="4" s="1"/>
  <c r="U40" i="4"/>
  <c r="V40" i="4" s="1"/>
  <c r="N40" i="4"/>
  <c r="T40" i="4" s="1"/>
  <c r="N34" i="4"/>
  <c r="T34" i="4" s="1"/>
  <c r="U34" i="4"/>
  <c r="V34" i="4" s="1"/>
  <c r="U28" i="4"/>
  <c r="V28" i="4" s="1"/>
  <c r="N28" i="4"/>
  <c r="T28" i="4" s="1"/>
  <c r="N22" i="4"/>
  <c r="T22" i="4" s="1"/>
  <c r="U22" i="4"/>
  <c r="V22" i="4" s="1"/>
  <c r="N13" i="4"/>
  <c r="T13" i="4" s="1"/>
  <c r="N50" i="4"/>
  <c r="T50" i="4" s="1"/>
  <c r="N43" i="4"/>
  <c r="T43" i="4" s="1"/>
  <c r="U12" i="4"/>
  <c r="V12" i="4" s="1"/>
  <c r="J14" i="4"/>
  <c r="P14" i="4" s="1"/>
  <c r="N14" i="4"/>
  <c r="T14" i="4" s="1"/>
  <c r="U14" i="4"/>
  <c r="V14" i="4" s="1"/>
  <c r="U16" i="4"/>
  <c r="V16" i="4" s="1"/>
  <c r="L19" i="4"/>
  <c r="R19" i="4" s="1"/>
  <c r="M50" i="4"/>
  <c r="S50" i="4" s="1"/>
  <c r="K47" i="4"/>
  <c r="Q47" i="4" s="1"/>
  <c r="K43" i="4"/>
  <c r="Q43" i="4" s="1"/>
  <c r="M42" i="4"/>
  <c r="S42" i="4" s="1"/>
  <c r="M40" i="4"/>
  <c r="S40" i="4" s="1"/>
  <c r="K39" i="4"/>
  <c r="Q39" i="4" s="1"/>
  <c r="K35" i="4"/>
  <c r="Q35" i="4" s="1"/>
  <c r="M34" i="4"/>
  <c r="S34" i="4" s="1"/>
  <c r="K33" i="4"/>
  <c r="Q33" i="4" s="1"/>
  <c r="K31" i="4"/>
  <c r="Q31" i="4" s="1"/>
  <c r="K29" i="4"/>
  <c r="Q29" i="4" s="1"/>
  <c r="M28" i="4"/>
  <c r="S28" i="4" s="1"/>
  <c r="K27" i="4"/>
  <c r="Q27" i="4" s="1"/>
  <c r="K25" i="4"/>
  <c r="Q25" i="4" s="1"/>
  <c r="K23" i="4"/>
  <c r="Q23" i="4" s="1"/>
  <c r="M22" i="4"/>
  <c r="S22" i="4" s="1"/>
  <c r="K21" i="4"/>
  <c r="Q21" i="4" s="1"/>
  <c r="N47" i="4"/>
  <c r="T47" i="4" s="1"/>
  <c r="J7" i="3"/>
  <c r="J40" i="3"/>
  <c r="J39" i="3"/>
  <c r="J38" i="3"/>
  <c r="J37" i="3"/>
  <c r="J34" i="3"/>
  <c r="J33" i="3"/>
  <c r="J32" i="3"/>
  <c r="J31" i="3"/>
  <c r="J30" i="3"/>
  <c r="J27" i="3"/>
  <c r="J26" i="3"/>
  <c r="J25" i="3"/>
  <c r="J22" i="3"/>
  <c r="J21" i="3"/>
  <c r="J20" i="3"/>
  <c r="J17" i="3"/>
  <c r="J16" i="3"/>
  <c r="J15" i="3"/>
  <c r="J8" i="3"/>
  <c r="J9" i="3"/>
  <c r="J10" i="3"/>
  <c r="J11" i="3"/>
  <c r="J6" i="3" l="1"/>
  <c r="J36" i="3"/>
  <c r="J19" i="3"/>
  <c r="J29" i="3"/>
  <c r="J14" i="3"/>
  <c r="J24" i="3"/>
  <c r="U50" i="1" l="1"/>
  <c r="V50" i="1" s="1"/>
  <c r="N50" i="1"/>
  <c r="T50" i="1" s="1"/>
  <c r="U49" i="1"/>
  <c r="V49" i="1" s="1"/>
  <c r="N49" i="1"/>
  <c r="T49" i="1" s="1"/>
  <c r="U48" i="1"/>
  <c r="V48" i="1" s="1"/>
  <c r="N48" i="1"/>
  <c r="T48" i="1" s="1"/>
  <c r="U47" i="1"/>
  <c r="V47" i="1" s="1"/>
  <c r="N47" i="1"/>
  <c r="T47" i="1" s="1"/>
  <c r="U46" i="1"/>
  <c r="V46" i="1" s="1"/>
  <c r="N46" i="1"/>
  <c r="T46" i="1" s="1"/>
  <c r="U45" i="1"/>
  <c r="V45" i="1" s="1"/>
  <c r="N45" i="1"/>
  <c r="T45" i="1" s="1"/>
  <c r="U44" i="1"/>
  <c r="V44" i="1" s="1"/>
  <c r="N44" i="1"/>
  <c r="T44" i="1" s="1"/>
  <c r="U43" i="1"/>
  <c r="V43" i="1" s="1"/>
  <c r="N43" i="1"/>
  <c r="T43" i="1" s="1"/>
  <c r="U42" i="1"/>
  <c r="V42" i="1" s="1"/>
  <c r="N42" i="1"/>
  <c r="T42" i="1" s="1"/>
  <c r="U41" i="1"/>
  <c r="V41" i="1" s="1"/>
  <c r="N41" i="1"/>
  <c r="T41" i="1" s="1"/>
  <c r="U40" i="1"/>
  <c r="V40" i="1" s="1"/>
  <c r="N40" i="1"/>
  <c r="T40" i="1" s="1"/>
  <c r="U39" i="1"/>
  <c r="V39" i="1" s="1"/>
  <c r="N39" i="1"/>
  <c r="T39" i="1" s="1"/>
  <c r="U38" i="1"/>
  <c r="V38" i="1" s="1"/>
  <c r="N38" i="1"/>
  <c r="T38" i="1" s="1"/>
  <c r="U37" i="1"/>
  <c r="V37" i="1" s="1"/>
  <c r="N37" i="1"/>
  <c r="T37" i="1" s="1"/>
  <c r="U36" i="1"/>
  <c r="V36" i="1" s="1"/>
  <c r="N36" i="1"/>
  <c r="T36" i="1" s="1"/>
  <c r="U35" i="1"/>
  <c r="V35" i="1" s="1"/>
  <c r="N35" i="1"/>
  <c r="T35" i="1" s="1"/>
  <c r="U34" i="1"/>
  <c r="V34" i="1" s="1"/>
  <c r="N34" i="1"/>
  <c r="T34" i="1" s="1"/>
  <c r="U33" i="1"/>
  <c r="V33" i="1" s="1"/>
  <c r="N33" i="1"/>
  <c r="T33" i="1" s="1"/>
  <c r="U32" i="1"/>
  <c r="V32" i="1" s="1"/>
  <c r="N32" i="1"/>
  <c r="T32" i="1" s="1"/>
  <c r="U31" i="1"/>
  <c r="V31" i="1" s="1"/>
  <c r="N31" i="1"/>
  <c r="T31" i="1" s="1"/>
  <c r="U30" i="1"/>
  <c r="V30" i="1" s="1"/>
  <c r="N30" i="1"/>
  <c r="T30" i="1" s="1"/>
  <c r="U29" i="1"/>
  <c r="V29" i="1" s="1"/>
  <c r="N29" i="1"/>
  <c r="T29" i="1" s="1"/>
  <c r="U28" i="1"/>
  <c r="V28" i="1" s="1"/>
  <c r="N28" i="1"/>
  <c r="T28" i="1" s="1"/>
  <c r="U27" i="1"/>
  <c r="V27" i="1" s="1"/>
  <c r="N27" i="1"/>
  <c r="T27" i="1" s="1"/>
  <c r="U26" i="1"/>
  <c r="V26" i="1" s="1"/>
  <c r="N26" i="1"/>
  <c r="T26" i="1" s="1"/>
  <c r="U25" i="1"/>
  <c r="V25" i="1" s="1"/>
  <c r="N25" i="1"/>
  <c r="T25" i="1" s="1"/>
  <c r="U24" i="1"/>
  <c r="V24" i="1" s="1"/>
  <c r="N24" i="1"/>
  <c r="T24" i="1" s="1"/>
  <c r="U23" i="1"/>
  <c r="V23" i="1" s="1"/>
  <c r="N23" i="1"/>
  <c r="T23" i="1" s="1"/>
  <c r="U22" i="1"/>
  <c r="V22" i="1" s="1"/>
  <c r="N22" i="1"/>
  <c r="T22" i="1" s="1"/>
  <c r="U21" i="1"/>
  <c r="V21" i="1" s="1"/>
  <c r="N21" i="1"/>
  <c r="T21" i="1" s="1"/>
  <c r="U20" i="1"/>
  <c r="V20" i="1" s="1"/>
  <c r="N20" i="1"/>
  <c r="T20" i="1" s="1"/>
  <c r="U19" i="1"/>
  <c r="V19" i="1" s="1"/>
  <c r="N19" i="1"/>
  <c r="T19" i="1" s="1"/>
  <c r="U18" i="1"/>
  <c r="V18" i="1" s="1"/>
  <c r="N18" i="1"/>
  <c r="T18" i="1" s="1"/>
  <c r="U16" i="1"/>
  <c r="V16" i="1" s="1"/>
  <c r="N16" i="1"/>
  <c r="T16" i="1" s="1"/>
  <c r="U15" i="1"/>
  <c r="V15" i="1" s="1"/>
  <c r="N15" i="1"/>
  <c r="T15" i="1" s="1"/>
  <c r="U14" i="1"/>
  <c r="V14" i="1" s="1"/>
  <c r="N14" i="1"/>
  <c r="T14" i="1" s="1"/>
  <c r="U13" i="1"/>
  <c r="V13" i="1" s="1"/>
  <c r="N13" i="1"/>
  <c r="T13" i="1" s="1"/>
  <c r="U12" i="1"/>
  <c r="V12" i="1" s="1"/>
  <c r="N12" i="1"/>
  <c r="T12" i="1" s="1"/>
  <c r="U11" i="1"/>
  <c r="V11" i="1" s="1"/>
  <c r="N11" i="1"/>
  <c r="T11" i="1" s="1"/>
  <c r="U10" i="1"/>
  <c r="V10" i="1" s="1"/>
  <c r="N10" i="1"/>
  <c r="T10" i="1" s="1"/>
  <c r="U9" i="1"/>
  <c r="V9" i="1" s="1"/>
  <c r="N9" i="1"/>
  <c r="T9" i="1" s="1"/>
  <c r="U8" i="1"/>
  <c r="V8" i="1" s="1"/>
  <c r="N8" i="1"/>
  <c r="T8" i="1" s="1"/>
</calcChain>
</file>

<file path=xl/sharedStrings.xml><?xml version="1.0" encoding="utf-8"?>
<sst xmlns="http://schemas.openxmlformats.org/spreadsheetml/2006/main" count="594" uniqueCount="88">
  <si>
    <t>------</t>
  </si>
  <si>
    <t>1987-1992</t>
  </si>
  <si>
    <t>1992-1997</t>
  </si>
  <si>
    <t>Allegany County</t>
  </si>
  <si>
    <t>Anne Arundel County</t>
  </si>
  <si>
    <t>Baltimore City</t>
  </si>
  <si>
    <t>Baltimore County</t>
  </si>
  <si>
    <t>BALTIMORE REGION</t>
  </si>
  <si>
    <t>Calvert County</t>
  </si>
  <si>
    <t>Caroline County</t>
  </si>
  <si>
    <t>Carroll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</si>
  <si>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</si>
  <si>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</si>
  <si>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</si>
  <si>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</si>
  <si>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</si>
  <si>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</si>
  <si>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Howard County</t>
  </si>
  <si>
    <t>Kent County</t>
  </si>
  <si>
    <t>LOWER EASTERN SHORE REGION</t>
  </si>
  <si>
    <t>MARYLAND</t>
  </si>
  <si>
    <t>Montgomery County</t>
  </si>
  <si>
    <t>Prince George's County</t>
  </si>
  <si>
    <t>Queen Anne's County</t>
  </si>
  <si>
    <t>Somerset County</t>
  </si>
  <si>
    <t>SOUTHERN MARYLAND REGION</t>
  </si>
  <si>
    <t>St. Mary's County</t>
  </si>
  <si>
    <t>Talbot County</t>
  </si>
  <si>
    <t>UPPER EASTERN SHORE REGION</t>
  </si>
  <si>
    <t>Washington County</t>
  </si>
  <si>
    <t>WASHINGTON SUBURBAN REGION</t>
  </si>
  <si>
    <t>WESTERN MARYLAND REGION</t>
  </si>
  <si>
    <t>Wicomico County</t>
  </si>
  <si>
    <t>Worcester County</t>
  </si>
  <si>
    <t>1997-2002</t>
  </si>
  <si>
    <t>---------------</t>
  </si>
  <si>
    <t>Percent</t>
  </si>
  <si>
    <t>Change</t>
  </si>
  <si>
    <t>Percent Change</t>
  </si>
  <si>
    <t>2002-2007</t>
  </si>
  <si>
    <r>
      <t xml:space="preserve">1/ </t>
    </r>
    <r>
      <rPr>
        <sz val="10"/>
        <rFont val="Arial"/>
        <family val="2"/>
      </rPr>
      <t xml:space="preserve"> Figures reported for 1997 and later reflect coverage adjustments to ensure a more accurate report of agriculture in the U.S.  The Figures for 1997 differ</t>
    </r>
  </si>
  <si>
    <r>
      <t xml:space="preserve">    from those orignally reported as part of the 1997 Census of Agriculture.  </t>
    </r>
    <r>
      <rPr>
        <b/>
        <sz val="10"/>
        <rFont val="Arial"/>
        <family val="2"/>
      </rPr>
      <t xml:space="preserve">Data for 1997 and later are not directly comparable to 1987 and 1992 data.  </t>
    </r>
  </si>
  <si>
    <t>2007-2012</t>
  </si>
  <si>
    <t>1987-2012</t>
  </si>
  <si>
    <t>County</t>
  </si>
  <si>
    <t>County ANSI</t>
  </si>
  <si>
    <t xml:space="preserve">       2007  -  &lt;b&gt;VALUE&lt;/b&gt;</t>
  </si>
  <si>
    <t>ALLEGANY</t>
  </si>
  <si>
    <t>ANNE ARUNDEL</t>
  </si>
  <si>
    <t>BALTIMORE</t>
  </si>
  <si>
    <t>CALVERT</t>
  </si>
  <si>
    <t>CAROLINE</t>
  </si>
  <si>
    <t>CARROLL</t>
  </si>
  <si>
    <t>CECIL</t>
  </si>
  <si>
    <t>CHARLES</t>
  </si>
  <si>
    <t>DORCHESTER</t>
  </si>
  <si>
    <t>FREDERICK</t>
  </si>
  <si>
    <t>GARRETT</t>
  </si>
  <si>
    <t>HARFORD</t>
  </si>
  <si>
    <t>HOWARD</t>
  </si>
  <si>
    <t>KENT</t>
  </si>
  <si>
    <t>MONTGOMERY</t>
  </si>
  <si>
    <t>PRINCE GEORGES</t>
  </si>
  <si>
    <t>QUEEN ANNES</t>
  </si>
  <si>
    <t>ST MARYS</t>
  </si>
  <si>
    <t>SOMERSET</t>
  </si>
  <si>
    <t>TALBOT</t>
  </si>
  <si>
    <t>WASHINGTON</t>
  </si>
  <si>
    <t>WICOMICO</t>
  </si>
  <si>
    <t>WORCESTER</t>
  </si>
  <si>
    <t>LineSort</t>
  </si>
  <si>
    <t>Reg_Sort</t>
  </si>
  <si>
    <t>Cntycode</t>
  </si>
  <si>
    <t>LEANAME</t>
  </si>
  <si>
    <t>med price</t>
  </si>
  <si>
    <t>STATE OF MARYLAND</t>
  </si>
  <si>
    <t>Baltimore Region</t>
  </si>
  <si>
    <t>Washington Region</t>
  </si>
  <si>
    <t>Southern Maryland Region</t>
  </si>
  <si>
    <t>Western Maryland Region</t>
  </si>
  <si>
    <t>Upper Eastern Shore Region</t>
  </si>
  <si>
    <t>Lower Eastern Shore Region</t>
  </si>
  <si>
    <t>Extracted from; 1997, 2002, 2007 and 2012 Census of Agriculture.</t>
  </si>
  <si>
    <t>TABLE 8:  ESTIMATED MARKET VALUE OF LAND AND BUILDINGS FOR MARYLAND AND ITS JURISDICTIONS /1</t>
  </si>
  <si>
    <t xml:space="preserve">AVERAGE PER FARM </t>
  </si>
  <si>
    <t>Prepared by the Maryland Department of Planning, May 2014.</t>
  </si>
  <si>
    <t>TABLE 7:  ESTIMATED MARKET VALUE OF LAND AND BUILDINGS IN CONSTANT 2012 DOLLARS FOR MARYLAND AND ITS JURISDICTIONS /1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</si>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</sst>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164" formatCode="0.0%"/>
    <numFmt numFmtId="165" formatCode="&quot;$&quot;#,##0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3" fontId="6" fillId="0" borderId="0"/>
    <xf numFmtId="5" fontId="6" fillId="0" borderId="0"/>
    <xf numFmtId="14" fontId="6" fillId="0" borderId="0"/>
    <xf numFmtId="2" fontId="6" fillId="0" borderId="0"/>
    <xf numFmtId="0" fontId="1" fillId="0" borderId="0"/>
    <xf numFmtId="0" fontId="2" fillId="0" borderId="0"/>
    <xf numFmtId="0" fontId="6" fillId="0" borderId="1"/>
    <xf numFmtId="0" fontId="5" fillId="0" borderId="0"/>
    <xf numFmtId="3" fontId="5" fillId="0" borderId="0"/>
    <xf numFmtId="5" fontId="5" fillId="0" borderId="0"/>
    <xf numFmtId="14" fontId="5" fillId="0" borderId="0"/>
    <xf numFmtId="2" fontId="5" fillId="0" borderId="0"/>
    <xf numFmtId="0" fontId="7" fillId="0" borderId="0"/>
    <xf numFmtId="0" fontId="8" fillId="0" borderId="0"/>
    <xf numFmtId="0" fontId="5" fillId="0" borderId="1"/>
  </cellStyleXfs>
  <cellXfs count="59">
    <xf numFmtId="0" fontId="0" fillId="0" borderId="0" xfId="0"/>
    <xf numFmtId="0" fontId="0" fillId="0" borderId="0" xfId="0" applyBorder="1"/>
    <xf numFmtId="0" fontId="3" fillId="0" borderId="0" xfId="0" applyFont="1" applyBorder="1"/>
    <xf numFmtId="3" fontId="0" fillId="0" borderId="0" xfId="0" applyNumberFormat="1" applyBorder="1" applyAlignment="1">
      <alignment horizontal="right"/>
    </xf>
    <xf numFmtId="0" fontId="4" fillId="0" borderId="0" xfId="0" applyFont="1" applyBorder="1"/>
    <xf numFmtId="0" fontId="0" fillId="0" borderId="0" xfId="0" applyFill="1" applyBorder="1"/>
    <xf numFmtId="0" fontId="4" fillId="0" borderId="0" xfId="0" applyFont="1" applyFill="1" applyBorder="1"/>
    <xf numFmtId="0" fontId="0" fillId="0" borderId="2" xfId="0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0" fontId="0" fillId="0" borderId="4" xfId="0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0" xfId="0" quotePrefix="1" applyFont="1" applyBorder="1" applyAlignment="1">
      <alignment horizontal="right"/>
    </xf>
    <xf numFmtId="0" fontId="4" fillId="0" borderId="6" xfId="0" quotePrefix="1" applyFont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Border="1"/>
    <xf numFmtId="0" fontId="0" fillId="0" borderId="0" xfId="0" applyFill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6" fontId="0" fillId="0" borderId="0" xfId="0" applyNumberFormat="1"/>
    <xf numFmtId="0" fontId="4" fillId="0" borderId="2" xfId="0" applyFont="1" applyFill="1" applyBorder="1" applyAlignment="1">
      <alignment horizontal="center"/>
    </xf>
    <xf numFmtId="165" fontId="4" fillId="0" borderId="0" xfId="0" applyNumberFormat="1" applyFon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0" fontId="0" fillId="0" borderId="0" xfId="0"/>
    <xf numFmtId="0" fontId="4" fillId="0" borderId="0" xfId="0" applyFont="1" applyFill="1" applyBorder="1"/>
    <xf numFmtId="0" fontId="5" fillId="0" borderId="0" xfId="0" applyFont="1" applyBorder="1"/>
    <xf numFmtId="2" fontId="0" fillId="0" borderId="0" xfId="0" applyNumberFormat="1" applyBorder="1"/>
    <xf numFmtId="165" fontId="4" fillId="0" borderId="4" xfId="0" applyNumberFormat="1" applyFont="1" applyBorder="1" applyAlignment="1">
      <alignment horizontal="right"/>
    </xf>
    <xf numFmtId="165" fontId="5" fillId="0" borderId="4" xfId="0" applyNumberFormat="1" applyFon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6">
    <cellStyle name="Comma0" xfId="1" xr:uid="{00000000-0005-0000-0000-000000000000}"/>
    <cellStyle name="Comma0 2" xfId="9" xr:uid="{00000000-0005-0000-0000-000001000000}"/>
    <cellStyle name="Currency0" xfId="2" xr:uid="{00000000-0005-0000-0000-000002000000}"/>
    <cellStyle name="Currency0 2" xfId="10" xr:uid="{00000000-0005-0000-0000-000003000000}"/>
    <cellStyle name="Date" xfId="3" xr:uid="{00000000-0005-0000-0000-000004000000}"/>
    <cellStyle name="Date 2" xfId="11" xr:uid="{00000000-0005-0000-0000-000005000000}"/>
    <cellStyle name="Fixed" xfId="4" xr:uid="{00000000-0005-0000-0000-000006000000}"/>
    <cellStyle name="Fixed 2" xfId="12" xr:uid="{00000000-0005-0000-0000-000007000000}"/>
    <cellStyle name="Heading 1" xfId="5" builtinId="16" customBuiltin="1"/>
    <cellStyle name="Heading 1 2" xfId="13" xr:uid="{00000000-0005-0000-0000-000009000000}"/>
    <cellStyle name="Heading 2" xfId="6" builtinId="17" customBuiltin="1"/>
    <cellStyle name="Heading 2 2" xfId="14" xr:uid="{00000000-0005-0000-0000-00000B000000}"/>
    <cellStyle name="Normal" xfId="0" builtinId="0"/>
    <cellStyle name="Normal 2" xfId="8" xr:uid="{00000000-0005-0000-0000-00000D000000}"/>
    <cellStyle name="Total" xfId="7" builtinId="25" customBuiltin="1"/>
    <cellStyle name="Total 2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V59"/>
  <sheetViews>
    <sheetView showGridLines="0" tabSelected="1" zoomScale="80" zoomScaleNormal="80" workbookViewId="0">
      <selection activeCell="C57" sqref="C57:I59"/>
    </sheetView>
  </sheetViews>
  <sheetFormatPr defaultColWidth="9.140625" defaultRowHeight="12.75" x14ac:dyDescent="0.2"/>
  <cols>
    <col min="1" max="1" width="6.140625" style="1" customWidth="1"/>
    <col min="2" max="2" width="32.5703125" style="1" customWidth="1"/>
    <col min="3" max="8" width="12" style="1" bestFit="1" customWidth="1"/>
    <col min="9" max="9" width="1.7109375" style="1" customWidth="1"/>
    <col min="10" max="14" width="9.7109375" style="1" customWidth="1"/>
    <col min="15" max="15" width="1.7109375" style="1" customWidth="1"/>
    <col min="16" max="20" width="10.7109375" style="1" customWidth="1"/>
    <col min="21" max="21" width="9.7109375" style="1" customWidth="1"/>
    <col min="22" max="22" width="10.7109375" style="1" customWidth="1"/>
    <col min="23" max="16384" width="9.140625" style="1"/>
  </cols>
  <sheetData>
    <row r="2" spans="2:256" x14ac:dyDescent="0.2">
      <c r="B2" s="56" t="s">
        <v>86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2:256" ht="13.9" customHeight="1" x14ac:dyDescent="0.2">
      <c r="B3" s="56" t="s">
        <v>84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2:256" x14ac:dyDescent="0.2">
      <c r="P4" s="8"/>
      <c r="Q4" s="8"/>
      <c r="R4" s="8"/>
      <c r="S4" s="8"/>
      <c r="T4" s="22"/>
      <c r="V4" s="8" t="s">
        <v>36</v>
      </c>
    </row>
    <row r="5" spans="2:256" ht="13.5" thickBot="1" x14ac:dyDescent="0.25">
      <c r="I5" s="8"/>
      <c r="J5" s="57" t="s">
        <v>37</v>
      </c>
      <c r="K5" s="57"/>
      <c r="L5" s="57"/>
      <c r="M5" s="57"/>
      <c r="N5" s="57"/>
      <c r="O5" s="8"/>
      <c r="P5" s="57" t="s">
        <v>38</v>
      </c>
      <c r="Q5" s="57"/>
      <c r="R5" s="57"/>
      <c r="S5" s="57"/>
      <c r="T5" s="58"/>
      <c r="U5" s="35" t="s">
        <v>37</v>
      </c>
      <c r="V5" s="35" t="s">
        <v>37</v>
      </c>
    </row>
    <row r="6" spans="2:256" x14ac:dyDescent="0.2">
      <c r="C6" s="41">
        <v>1987</v>
      </c>
      <c r="D6" s="41">
        <v>1992</v>
      </c>
      <c r="E6" s="41">
        <v>1997</v>
      </c>
      <c r="F6" s="41">
        <v>2002</v>
      </c>
      <c r="G6" s="41">
        <v>2007</v>
      </c>
      <c r="H6" s="41">
        <v>2012</v>
      </c>
      <c r="J6" s="41" t="s">
        <v>1</v>
      </c>
      <c r="K6" s="41" t="s">
        <v>2</v>
      </c>
      <c r="L6" s="41" t="s">
        <v>34</v>
      </c>
      <c r="M6" s="41" t="s">
        <v>39</v>
      </c>
      <c r="N6" s="41" t="s">
        <v>42</v>
      </c>
      <c r="O6" s="41"/>
      <c r="P6" s="41" t="s">
        <v>1</v>
      </c>
      <c r="Q6" s="41" t="s">
        <v>2</v>
      </c>
      <c r="R6" s="41" t="s">
        <v>34</v>
      </c>
      <c r="S6" s="24" t="s">
        <v>39</v>
      </c>
      <c r="T6" s="25" t="s">
        <v>42</v>
      </c>
      <c r="U6" s="20" t="s">
        <v>43</v>
      </c>
      <c r="V6" s="20" t="s">
        <v>43</v>
      </c>
    </row>
    <row r="7" spans="2:256" x14ac:dyDescent="0.2">
      <c r="C7" s="26" t="s">
        <v>35</v>
      </c>
      <c r="D7" s="26" t="s">
        <v>35</v>
      </c>
      <c r="E7" s="26" t="s">
        <v>35</v>
      </c>
      <c r="F7" s="26" t="s">
        <v>35</v>
      </c>
      <c r="G7" s="26" t="s">
        <v>35</v>
      </c>
      <c r="H7" s="26" t="s">
        <v>35</v>
      </c>
      <c r="J7" s="26" t="s">
        <v>35</v>
      </c>
      <c r="K7" s="26" t="s">
        <v>35</v>
      </c>
      <c r="L7" s="26" t="s">
        <v>35</v>
      </c>
      <c r="M7" s="26" t="s">
        <v>35</v>
      </c>
      <c r="N7" s="26" t="s">
        <v>35</v>
      </c>
      <c r="O7" s="42"/>
      <c r="P7" s="26" t="s">
        <v>35</v>
      </c>
      <c r="Q7" s="26" t="s">
        <v>35</v>
      </c>
      <c r="R7" s="26" t="s">
        <v>35</v>
      </c>
      <c r="S7" s="26" t="s">
        <v>35</v>
      </c>
      <c r="T7" s="27" t="s">
        <v>35</v>
      </c>
      <c r="U7" s="26" t="s">
        <v>35</v>
      </c>
      <c r="V7" s="26" t="s">
        <v>35</v>
      </c>
    </row>
    <row r="8" spans="2:256" x14ac:dyDescent="0.2">
      <c r="B8" s="4" t="s">
        <v>20</v>
      </c>
      <c r="C8" s="36">
        <v>652175.50471081305</v>
      </c>
      <c r="D8" s="36">
        <v>747433.42568607163</v>
      </c>
      <c r="E8" s="36">
        <v>718783.40539790981</v>
      </c>
      <c r="F8" s="36">
        <v>857236.82393767533</v>
      </c>
      <c r="G8" s="36">
        <v>1228293.9053572533</v>
      </c>
      <c r="H8" s="36">
        <v>1148268</v>
      </c>
      <c r="I8" s="28"/>
      <c r="J8" s="36">
        <v>95257.920975258574</v>
      </c>
      <c r="K8" s="36">
        <v>-28650.020288161817</v>
      </c>
      <c r="L8" s="36">
        <v>138453.41853976552</v>
      </c>
      <c r="M8" s="36">
        <v>371057.08141957794</v>
      </c>
      <c r="N8" s="36">
        <v>-80025.905357253272</v>
      </c>
      <c r="O8" s="10"/>
      <c r="P8" s="43">
        <v>0.14606178902333619</v>
      </c>
      <c r="Q8" s="43">
        <v>-3.8331200216077929E-2</v>
      </c>
      <c r="R8" s="43">
        <v>0.19262189068363283</v>
      </c>
      <c r="S8" s="43">
        <v>0.43285247560311912</v>
      </c>
      <c r="T8" s="43">
        <v>-6.5152082093884095E-2</v>
      </c>
      <c r="U8" s="52">
        <v>496092.49528918695</v>
      </c>
      <c r="V8" s="43">
        <v>0.76067330297718516</v>
      </c>
    </row>
    <row r="9" spans="2:256" x14ac:dyDescent="0.2">
      <c r="C9" s="37" t="s">
        <v>87</v>
      </c>
      <c r="D9" s="37" t="s">
        <v>87</v>
      </c>
      <c r="E9" s="37" t="s">
        <v>87</v>
      </c>
      <c r="F9" s="37" t="s">
        <v>87</v>
      </c>
      <c r="G9" s="37" t="s">
        <v>87</v>
      </c>
      <c r="H9" s="37" t="s">
        <v>87</v>
      </c>
      <c r="J9" s="37" t="s">
        <v>87</v>
      </c>
      <c r="K9" s="37" t="s">
        <v>87</v>
      </c>
      <c r="L9" s="37" t="s">
        <v>87</v>
      </c>
      <c r="M9" s="36" t="s">
        <v>87</v>
      </c>
      <c r="N9" s="36" t="s">
        <v>87</v>
      </c>
      <c r="O9" s="42"/>
      <c r="P9" s="42" t="s">
        <v>87</v>
      </c>
      <c r="Q9" s="41" t="s">
        <v>87</v>
      </c>
      <c r="R9" s="42" t="s">
        <v>87</v>
      </c>
      <c r="S9" s="42" t="s">
        <v>87</v>
      </c>
      <c r="T9" s="42" t="s">
        <v>87</v>
      </c>
      <c r="U9" s="52" t="s">
        <v>87</v>
      </c>
      <c r="V9" s="42" t="s">
        <v>87</v>
      </c>
    </row>
    <row r="10" spans="2:256" x14ac:dyDescent="0.2">
      <c r="B10" s="4" t="s">
        <v>7</v>
      </c>
      <c r="C10" s="36">
        <v>626178.31272422464</v>
      </c>
      <c r="D10" s="36">
        <v>731923.33798640454</v>
      </c>
      <c r="E10" s="36">
        <v>692124.50971296022</v>
      </c>
      <c r="F10" s="36">
        <v>817879.03170961759</v>
      </c>
      <c r="G10" s="36">
        <v>1101912.3302094704</v>
      </c>
      <c r="H10" s="36">
        <v>1011435.4956492637</v>
      </c>
      <c r="I10" s="29"/>
      <c r="J10" s="36">
        <v>105745.0252621799</v>
      </c>
      <c r="K10" s="36">
        <v>-39798.82827344432</v>
      </c>
      <c r="L10" s="36">
        <v>125754.52199665736</v>
      </c>
      <c r="M10" s="36">
        <v>284033.29849985277</v>
      </c>
      <c r="N10" s="36">
        <v>-90476.834560206626</v>
      </c>
      <c r="O10" s="10"/>
      <c r="P10" s="43">
        <v>0.16887366284234614</v>
      </c>
      <c r="Q10" s="43">
        <v>-5.437567871921524E-2</v>
      </c>
      <c r="R10" s="43">
        <v>0.18169349623062853</v>
      </c>
      <c r="S10" s="43">
        <v>0.34728032812644216</v>
      </c>
      <c r="T10" s="43">
        <v>-8.2108922896803632E-2</v>
      </c>
      <c r="U10" s="52">
        <v>385257.18292503909</v>
      </c>
      <c r="V10" s="43">
        <v>0.61525155869572623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2:256" x14ac:dyDescent="0.2">
      <c r="C11" s="37"/>
      <c r="D11" s="37"/>
      <c r="E11" s="37"/>
      <c r="F11" s="37"/>
      <c r="G11" s="37"/>
      <c r="H11" s="37"/>
      <c r="J11" s="37" t="s">
        <v>87</v>
      </c>
      <c r="K11" s="37" t="s">
        <v>87</v>
      </c>
      <c r="L11" s="37" t="s">
        <v>87</v>
      </c>
      <c r="M11" s="36" t="s">
        <v>87</v>
      </c>
      <c r="N11" s="36" t="s">
        <v>87</v>
      </c>
      <c r="O11" s="42"/>
      <c r="P11" s="42" t="s">
        <v>87</v>
      </c>
      <c r="Q11" s="42" t="s">
        <v>87</v>
      </c>
      <c r="R11" s="42" t="s">
        <v>87</v>
      </c>
      <c r="S11" s="42" t="s">
        <v>87</v>
      </c>
      <c r="T11" s="42" t="s">
        <v>87</v>
      </c>
      <c r="U11" s="52" t="s">
        <v>87</v>
      </c>
      <c r="V11" s="42" t="s">
        <v>87</v>
      </c>
    </row>
    <row r="12" spans="2:256" x14ac:dyDescent="0.2">
      <c r="B12" s="1" t="s">
        <v>4</v>
      </c>
      <c r="C12" s="37">
        <v>590938.70202849957</v>
      </c>
      <c r="D12" s="37">
        <v>503630.57224382466</v>
      </c>
      <c r="E12" s="37">
        <v>616184.29419995705</v>
      </c>
      <c r="F12" s="37">
        <v>700035.38418361999</v>
      </c>
      <c r="G12" s="37">
        <v>1118780.3191901299</v>
      </c>
      <c r="H12" s="37">
        <v>854354</v>
      </c>
      <c r="I12" s="30"/>
      <c r="J12" s="37">
        <v>-87308.129784674908</v>
      </c>
      <c r="K12" s="37">
        <v>112553.72195613239</v>
      </c>
      <c r="L12" s="38">
        <v>83851.08998366294</v>
      </c>
      <c r="M12" s="38">
        <v>418744.93500650988</v>
      </c>
      <c r="N12" s="38">
        <v>-264426.31919012987</v>
      </c>
      <c r="O12" s="13"/>
      <c r="P12" s="44">
        <v>-0.14774481597663955</v>
      </c>
      <c r="Q12" s="44">
        <v>0.22348468929253426</v>
      </c>
      <c r="R12" s="46">
        <v>0.13608118670491876</v>
      </c>
      <c r="S12" s="46">
        <v>0.59817681286903734</v>
      </c>
      <c r="T12" s="46">
        <v>-0.23635231569102372</v>
      </c>
      <c r="U12" s="53">
        <v>263415.29797150043</v>
      </c>
      <c r="V12" s="46">
        <v>0.44575739762395278</v>
      </c>
    </row>
    <row r="13" spans="2:256" x14ac:dyDescent="0.2">
      <c r="B13" s="5" t="s">
        <v>6</v>
      </c>
      <c r="C13" s="37">
        <v>636114.17954735958</v>
      </c>
      <c r="D13" s="37">
        <v>774430.32439085806</v>
      </c>
      <c r="E13" s="37">
        <v>572723.03420020919</v>
      </c>
      <c r="F13" s="37">
        <v>759412.96095396683</v>
      </c>
      <c r="G13" s="37">
        <v>1048440.0514716484</v>
      </c>
      <c r="H13" s="37">
        <v>1038656</v>
      </c>
      <c r="I13" s="30"/>
      <c r="J13" s="37">
        <v>138316.14484349848</v>
      </c>
      <c r="K13" s="37">
        <v>-201707.29019064887</v>
      </c>
      <c r="L13" s="38">
        <v>186689.92675375764</v>
      </c>
      <c r="M13" s="38">
        <v>289027.09051768156</v>
      </c>
      <c r="N13" s="38">
        <v>-9784.0514716483885</v>
      </c>
      <c r="O13" s="13"/>
      <c r="P13" s="44">
        <v>0.21743917883094546</v>
      </c>
      <c r="Q13" s="44">
        <v>-0.26045892553252653</v>
      </c>
      <c r="R13" s="46">
        <v>0.32596895114313784</v>
      </c>
      <c r="S13" s="46">
        <v>0.38059278071131242</v>
      </c>
      <c r="T13" s="46">
        <v>-9.3320084995941865E-3</v>
      </c>
      <c r="U13" s="53">
        <v>402541.82045264042</v>
      </c>
      <c r="V13" s="46">
        <v>0.63281378311528524</v>
      </c>
    </row>
    <row r="14" spans="2:256" x14ac:dyDescent="0.2">
      <c r="B14" s="5" t="s">
        <v>10</v>
      </c>
      <c r="C14" s="37">
        <v>585122.62823134952</v>
      </c>
      <c r="D14" s="37">
        <v>772258.46706017293</v>
      </c>
      <c r="E14" s="37">
        <v>702937.01231610926</v>
      </c>
      <c r="F14" s="37">
        <v>928439.27683905291</v>
      </c>
      <c r="G14" s="37">
        <v>1064228.8736380301</v>
      </c>
      <c r="H14" s="37">
        <v>989130</v>
      </c>
      <c r="I14" s="12"/>
      <c r="J14" s="37">
        <v>187135.83882882341</v>
      </c>
      <c r="K14" s="37">
        <v>-69321.454744063667</v>
      </c>
      <c r="L14" s="38">
        <v>225502.26452294365</v>
      </c>
      <c r="M14" s="38">
        <v>135789.59679897723</v>
      </c>
      <c r="N14" s="38">
        <v>-75098.873638030142</v>
      </c>
      <c r="O14" s="13"/>
      <c r="P14" s="44">
        <v>0.31982328113762926</v>
      </c>
      <c r="Q14" s="44">
        <v>-8.9764577147280755E-2</v>
      </c>
      <c r="R14" s="46">
        <v>0.32080010096485823</v>
      </c>
      <c r="S14" s="46">
        <v>0.14625576511722335</v>
      </c>
      <c r="T14" s="46">
        <v>-7.0566468828558659E-2</v>
      </c>
      <c r="U14" s="53">
        <v>404007.37176865048</v>
      </c>
      <c r="V14" s="46">
        <v>0.69046615576950732</v>
      </c>
    </row>
    <row r="15" spans="2:256" x14ac:dyDescent="0.2">
      <c r="B15" s="5" t="s">
        <v>16</v>
      </c>
      <c r="C15" s="37">
        <v>612705.86051969824</v>
      </c>
      <c r="D15" s="37">
        <v>772578.90502699534</v>
      </c>
      <c r="E15" s="37">
        <v>748704.63647938275</v>
      </c>
      <c r="F15" s="37">
        <v>754440.43627216935</v>
      </c>
      <c r="G15" s="37">
        <v>1133651.6311095548</v>
      </c>
      <c r="H15" s="37">
        <v>929613</v>
      </c>
      <c r="I15" s="30"/>
      <c r="J15" s="37">
        <v>159873.04450729711</v>
      </c>
      <c r="K15" s="37">
        <v>-23874.268547612592</v>
      </c>
      <c r="L15" s="38">
        <v>5735.7997927865945</v>
      </c>
      <c r="M15" s="38">
        <v>379211.19483738544</v>
      </c>
      <c r="N15" s="38">
        <v>-204038.63110955479</v>
      </c>
      <c r="O15" s="13"/>
      <c r="P15" s="44">
        <v>0.26092951742242598</v>
      </c>
      <c r="Q15" s="44">
        <v>-3.0902045593360305E-2</v>
      </c>
      <c r="R15" s="46">
        <v>7.6609647026602088E-3</v>
      </c>
      <c r="S15" s="46">
        <v>0.50263901112079645</v>
      </c>
      <c r="T15" s="46">
        <v>-0.17998353772036052</v>
      </c>
      <c r="U15" s="53">
        <v>316907.13948030176</v>
      </c>
      <c r="V15" s="46">
        <v>0.51722557249819767</v>
      </c>
    </row>
    <row r="16" spans="2:256" x14ac:dyDescent="0.2">
      <c r="B16" s="5" t="s">
        <v>17</v>
      </c>
      <c r="C16" s="37">
        <v>793887.85005867551</v>
      </c>
      <c r="D16" s="37">
        <v>730260.32427896047</v>
      </c>
      <c r="E16" s="37">
        <v>930427.41424735577</v>
      </c>
      <c r="F16" s="37">
        <v>885959.14422461065</v>
      </c>
      <c r="G16" s="37">
        <v>1265234.6155383</v>
      </c>
      <c r="H16" s="37">
        <v>1401897</v>
      </c>
      <c r="I16" s="30"/>
      <c r="J16" s="37">
        <v>-63627.525779715041</v>
      </c>
      <c r="K16" s="37">
        <v>200167.0899683953</v>
      </c>
      <c r="L16" s="38">
        <v>-44468.270022745128</v>
      </c>
      <c r="M16" s="38">
        <v>379275.47131368937</v>
      </c>
      <c r="N16" s="38">
        <v>136662.38446169998</v>
      </c>
      <c r="O16" s="13"/>
      <c r="P16" s="44">
        <v>-8.0146743365592993E-2</v>
      </c>
      <c r="Q16" s="44">
        <v>0.27410374535414467</v>
      </c>
      <c r="R16" s="46">
        <v>-4.7793378980257734E-2</v>
      </c>
      <c r="S16" s="46">
        <v>0.42809589334464215</v>
      </c>
      <c r="T16" s="46">
        <v>0.108013472587103</v>
      </c>
      <c r="U16" s="53">
        <v>608009.14994132449</v>
      </c>
      <c r="V16" s="46">
        <v>0.76586277255205137</v>
      </c>
    </row>
    <row r="17" spans="2:256" x14ac:dyDescent="0.2">
      <c r="B17" s="5" t="s">
        <v>5</v>
      </c>
      <c r="C17" s="37" t="s">
        <v>0</v>
      </c>
      <c r="D17" s="37" t="s">
        <v>0</v>
      </c>
      <c r="E17" s="37" t="s">
        <v>0</v>
      </c>
      <c r="F17" s="37" t="s">
        <v>0</v>
      </c>
      <c r="G17" s="37" t="s">
        <v>0</v>
      </c>
      <c r="H17" s="37" t="s">
        <v>0</v>
      </c>
      <c r="I17" s="21"/>
      <c r="J17" s="37" t="s">
        <v>0</v>
      </c>
      <c r="K17" s="37" t="s">
        <v>0</v>
      </c>
      <c r="L17" s="37" t="s">
        <v>0</v>
      </c>
      <c r="M17" s="37" t="s">
        <v>0</v>
      </c>
      <c r="N17" s="37" t="s">
        <v>0</v>
      </c>
      <c r="O17" s="42"/>
      <c r="P17" s="37" t="s">
        <v>0</v>
      </c>
      <c r="Q17" s="37" t="s">
        <v>0</v>
      </c>
      <c r="R17" s="37" t="s">
        <v>0</v>
      </c>
      <c r="S17" s="37" t="s">
        <v>0</v>
      </c>
      <c r="T17" s="37" t="s">
        <v>0</v>
      </c>
      <c r="U17" s="54" t="s">
        <v>0</v>
      </c>
      <c r="V17" s="37" t="s">
        <v>0</v>
      </c>
    </row>
    <row r="18" spans="2:256" x14ac:dyDescent="0.2">
      <c r="C18" s="37"/>
      <c r="D18" s="37"/>
      <c r="E18" s="37"/>
      <c r="F18" s="37"/>
      <c r="G18" s="37"/>
      <c r="H18" s="37"/>
      <c r="J18" s="37"/>
      <c r="K18" s="37"/>
      <c r="L18" s="37"/>
      <c r="M18" s="37"/>
      <c r="N18" s="37"/>
      <c r="O18" s="42"/>
      <c r="P18" s="42" t="s">
        <v>87</v>
      </c>
      <c r="Q18" s="42" t="s">
        <v>87</v>
      </c>
      <c r="R18" s="42" t="s">
        <v>87</v>
      </c>
      <c r="S18" s="42" t="s">
        <v>87</v>
      </c>
      <c r="T18" s="42" t="s">
        <v>87</v>
      </c>
      <c r="U18" s="54" t="s">
        <v>87</v>
      </c>
      <c r="V18" s="42" t="s">
        <v>87</v>
      </c>
    </row>
    <row r="19" spans="2:256" x14ac:dyDescent="0.2">
      <c r="B19" s="49" t="s">
        <v>30</v>
      </c>
      <c r="C19" s="36">
        <v>732377.22427493706</v>
      </c>
      <c r="D19" s="36">
        <v>864078.77964584448</v>
      </c>
      <c r="E19" s="36">
        <v>769947.2531924817</v>
      </c>
      <c r="F19" s="36">
        <v>929710.19782702357</v>
      </c>
      <c r="G19" s="36">
        <v>1233434.1472884184</v>
      </c>
      <c r="H19" s="36">
        <v>1039443.1480637813</v>
      </c>
      <c r="I19" s="29"/>
      <c r="J19" s="36">
        <v>131701.55537090742</v>
      </c>
      <c r="K19" s="36">
        <v>-94131.526453362778</v>
      </c>
      <c r="L19" s="36">
        <v>159762.94463454187</v>
      </c>
      <c r="M19" s="36">
        <v>303723.9494613948</v>
      </c>
      <c r="N19" s="36">
        <v>-193990.99922463705</v>
      </c>
      <c r="O19" s="10"/>
      <c r="P19" s="43">
        <v>0.17982748644497193</v>
      </c>
      <c r="Q19" s="43">
        <v>-0.10893859295091586</v>
      </c>
      <c r="R19" s="43">
        <v>0.20749855781952142</v>
      </c>
      <c r="S19" s="43">
        <v>0.32668669244596571</v>
      </c>
      <c r="T19" s="43">
        <v>-0.15727714337332629</v>
      </c>
      <c r="U19" s="52">
        <v>307065.92378884426</v>
      </c>
      <c r="V19" s="43">
        <v>0.41927290146528451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2:256" x14ac:dyDescent="0.2">
      <c r="C20" s="37" t="s">
        <v>87</v>
      </c>
      <c r="D20" s="37" t="s">
        <v>87</v>
      </c>
      <c r="E20" s="37" t="s">
        <v>87</v>
      </c>
      <c r="F20" s="37" t="s">
        <v>87</v>
      </c>
      <c r="G20" s="37" t="s">
        <v>87</v>
      </c>
      <c r="H20" s="37" t="s">
        <v>87</v>
      </c>
      <c r="J20" s="37" t="s">
        <v>87</v>
      </c>
      <c r="K20" s="37" t="s">
        <v>87</v>
      </c>
      <c r="L20" s="37" t="s">
        <v>87</v>
      </c>
      <c r="M20" s="36" t="s">
        <v>87</v>
      </c>
      <c r="N20" s="36" t="s">
        <v>87</v>
      </c>
      <c r="O20" s="42"/>
      <c r="P20" s="42" t="s">
        <v>87</v>
      </c>
      <c r="Q20" s="42" t="s">
        <v>87</v>
      </c>
      <c r="R20" s="42" t="s">
        <v>87</v>
      </c>
      <c r="S20" s="42" t="s">
        <v>87</v>
      </c>
      <c r="T20" s="42" t="s">
        <v>87</v>
      </c>
      <c r="U20" s="52" t="s">
        <v>87</v>
      </c>
      <c r="V20" s="42" t="s">
        <v>87</v>
      </c>
    </row>
    <row r="21" spans="2:256" x14ac:dyDescent="0.2">
      <c r="B21" s="5" t="s">
        <v>14</v>
      </c>
      <c r="C21" s="37">
        <v>747327.25438390602</v>
      </c>
      <c r="D21" s="37">
        <v>857882.16211150587</v>
      </c>
      <c r="E21" s="37">
        <v>793333.11729928013</v>
      </c>
      <c r="F21" s="37">
        <v>932189.04954991664</v>
      </c>
      <c r="G21" s="37">
        <v>1277256.1843216412</v>
      </c>
      <c r="H21" s="37">
        <v>1053941</v>
      </c>
      <c r="I21" s="12"/>
      <c r="J21" s="37">
        <v>110554.90772759984</v>
      </c>
      <c r="K21" s="37">
        <v>-64549.044812225737</v>
      </c>
      <c r="L21" s="38">
        <v>138855.93225063651</v>
      </c>
      <c r="M21" s="38">
        <v>345067.13477172458</v>
      </c>
      <c r="N21" s="38">
        <v>-223315.18432164122</v>
      </c>
      <c r="O21" s="13"/>
      <c r="P21" s="44">
        <v>0.14793372927197862</v>
      </c>
      <c r="Q21" s="44">
        <v>-7.5242320755744746E-2</v>
      </c>
      <c r="R21" s="46">
        <v>0.17502853369255472</v>
      </c>
      <c r="S21" s="46">
        <v>0.37016862077314822</v>
      </c>
      <c r="T21" s="46">
        <v>-0.1748397753425209</v>
      </c>
      <c r="U21" s="53">
        <v>306613.74561609398</v>
      </c>
      <c r="V21" s="46">
        <v>0.41028042777439622</v>
      </c>
    </row>
    <row r="22" spans="2:256" x14ac:dyDescent="0.2">
      <c r="B22" s="5" t="s">
        <v>21</v>
      </c>
      <c r="C22" s="37">
        <v>1044011.0286336965</v>
      </c>
      <c r="D22" s="37">
        <v>1167557.2703723391</v>
      </c>
      <c r="E22" s="37">
        <v>847530.66960807785</v>
      </c>
      <c r="F22" s="37">
        <v>980206.14891758747</v>
      </c>
      <c r="G22" s="37">
        <v>1263714.1699862001</v>
      </c>
      <c r="H22" s="37">
        <v>1195894</v>
      </c>
      <c r="I22" s="30"/>
      <c r="J22" s="37">
        <v>123546.24173864257</v>
      </c>
      <c r="K22" s="37">
        <v>-320026.60076426121</v>
      </c>
      <c r="L22" s="38">
        <v>132675.47930950962</v>
      </c>
      <c r="M22" s="38">
        <v>283508.02106861258</v>
      </c>
      <c r="N22" s="38">
        <v>-67820.169986200053</v>
      </c>
      <c r="O22" s="13"/>
      <c r="P22" s="44">
        <v>0.11833806190757226</v>
      </c>
      <c r="Q22" s="44">
        <v>-0.27409927451541916</v>
      </c>
      <c r="R22" s="46">
        <v>0.15654357307312847</v>
      </c>
      <c r="S22" s="46">
        <v>0.28923305712954572</v>
      </c>
      <c r="T22" s="46">
        <v>-5.3667333639964378E-2</v>
      </c>
      <c r="U22" s="53">
        <v>151882.97136630351</v>
      </c>
      <c r="V22" s="46">
        <v>0.14548023651155645</v>
      </c>
    </row>
    <row r="23" spans="2:256" x14ac:dyDescent="0.2">
      <c r="B23" s="5" t="s">
        <v>22</v>
      </c>
      <c r="C23" s="37">
        <v>392578.75805532269</v>
      </c>
      <c r="D23" s="37">
        <v>569148.26838615828</v>
      </c>
      <c r="E23" s="37">
        <v>618782.12931284425</v>
      </c>
      <c r="F23" s="37">
        <v>857797.56070010352</v>
      </c>
      <c r="G23" s="37">
        <v>1019623.6760725834</v>
      </c>
      <c r="H23" s="37">
        <v>741326</v>
      </c>
      <c r="I23" s="30"/>
      <c r="J23" s="37">
        <v>176569.51033083559</v>
      </c>
      <c r="K23" s="37">
        <v>49633.860926685971</v>
      </c>
      <c r="L23" s="38">
        <v>239015.43138725928</v>
      </c>
      <c r="M23" s="38">
        <v>161826.11537247989</v>
      </c>
      <c r="N23" s="38">
        <v>-278297.67607258342</v>
      </c>
      <c r="O23" s="13"/>
      <c r="P23" s="44">
        <v>0.44976837566426148</v>
      </c>
      <c r="Q23" s="44">
        <v>8.7207259836570683E-2</v>
      </c>
      <c r="R23" s="46">
        <v>0.38626750848911107</v>
      </c>
      <c r="S23" s="46">
        <v>0.18865303748404605</v>
      </c>
      <c r="T23" s="46">
        <v>-0.27294155932563141</v>
      </c>
      <c r="U23" s="53">
        <v>348747.24194467731</v>
      </c>
      <c r="V23" s="46">
        <v>0.88834975094483182</v>
      </c>
    </row>
    <row r="24" spans="2:256" x14ac:dyDescent="0.2">
      <c r="C24" s="37" t="s">
        <v>87</v>
      </c>
      <c r="D24" s="37" t="s">
        <v>87</v>
      </c>
      <c r="E24" s="37" t="s">
        <v>87</v>
      </c>
      <c r="F24" s="37" t="s">
        <v>87</v>
      </c>
      <c r="G24" s="37" t="s">
        <v>87</v>
      </c>
      <c r="H24" s="37" t="s">
        <v>87</v>
      </c>
      <c r="J24" s="37" t="s">
        <v>87</v>
      </c>
      <c r="K24" s="37" t="s">
        <v>87</v>
      </c>
      <c r="L24" s="37" t="s">
        <v>87</v>
      </c>
      <c r="M24" s="36" t="s">
        <v>87</v>
      </c>
      <c r="N24" s="36" t="s">
        <v>87</v>
      </c>
      <c r="O24" s="42"/>
      <c r="P24" s="42" t="s">
        <v>87</v>
      </c>
      <c r="Q24" s="42" t="s">
        <v>87</v>
      </c>
      <c r="R24" s="42" t="s">
        <v>87</v>
      </c>
      <c r="S24" s="42" t="s">
        <v>87</v>
      </c>
      <c r="T24" s="42" t="s">
        <v>87</v>
      </c>
      <c r="U24" s="52" t="s">
        <v>87</v>
      </c>
      <c r="V24" s="42" t="s">
        <v>87</v>
      </c>
    </row>
    <row r="25" spans="2:256" x14ac:dyDescent="0.2">
      <c r="B25" s="4" t="s">
        <v>25</v>
      </c>
      <c r="C25" s="36">
        <v>404141.56083822297</v>
      </c>
      <c r="D25" s="36">
        <v>498389.33457353065</v>
      </c>
      <c r="E25" s="36">
        <v>464524.47192002716</v>
      </c>
      <c r="F25" s="36">
        <v>543083.43523575505</v>
      </c>
      <c r="G25" s="36">
        <v>898292.77637947723</v>
      </c>
      <c r="H25" s="36">
        <v>773212.00155884644</v>
      </c>
      <c r="I25" s="29"/>
      <c r="J25" s="36">
        <v>94247.773735307681</v>
      </c>
      <c r="K25" s="36">
        <v>-33864.862653503485</v>
      </c>
      <c r="L25" s="36">
        <v>78558.963315727888</v>
      </c>
      <c r="M25" s="36">
        <v>355209.34114372218</v>
      </c>
      <c r="N25" s="36">
        <v>-125080.77482063079</v>
      </c>
      <c r="O25" s="10"/>
      <c r="P25" s="43">
        <v>0.2332048541105993</v>
      </c>
      <c r="Q25" s="43">
        <v>-6.7948610261657161E-2</v>
      </c>
      <c r="R25" s="43">
        <v>0.16911695306604352</v>
      </c>
      <c r="S25" s="43">
        <v>0.65406034892138465</v>
      </c>
      <c r="T25" s="43">
        <v>-0.13924277040806496</v>
      </c>
      <c r="U25" s="52">
        <v>369070.44072062348</v>
      </c>
      <c r="V25" s="43">
        <v>0.91322070404028954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2:256" x14ac:dyDescent="0.2">
      <c r="C26" s="37" t="s">
        <v>87</v>
      </c>
      <c r="D26" s="37" t="s">
        <v>87</v>
      </c>
      <c r="E26" s="37" t="s">
        <v>87</v>
      </c>
      <c r="F26" s="37" t="s">
        <v>87</v>
      </c>
      <c r="G26" s="37" t="s">
        <v>87</v>
      </c>
      <c r="H26" s="37" t="s">
        <v>87</v>
      </c>
      <c r="J26" s="37" t="s">
        <v>87</v>
      </c>
      <c r="K26" s="37" t="s">
        <v>87</v>
      </c>
      <c r="L26" s="37" t="s">
        <v>87</v>
      </c>
      <c r="M26" s="36" t="s">
        <v>87</v>
      </c>
      <c r="N26" s="36" t="s">
        <v>87</v>
      </c>
      <c r="O26" s="42"/>
      <c r="P26" s="42" t="s">
        <v>87</v>
      </c>
      <c r="Q26" s="42" t="s">
        <v>87</v>
      </c>
      <c r="R26" s="42" t="s">
        <v>87</v>
      </c>
      <c r="S26" s="42" t="s">
        <v>87</v>
      </c>
      <c r="T26" s="42" t="s">
        <v>87</v>
      </c>
      <c r="U26" s="52" t="s">
        <v>87</v>
      </c>
      <c r="V26" s="42" t="s">
        <v>87</v>
      </c>
    </row>
    <row r="27" spans="2:256" x14ac:dyDescent="0.2">
      <c r="B27" s="5" t="s">
        <v>8</v>
      </c>
      <c r="C27" s="37">
        <v>422754.41944677284</v>
      </c>
      <c r="D27" s="37">
        <v>544838.00467172079</v>
      </c>
      <c r="E27" s="37">
        <v>494099.41412129538</v>
      </c>
      <c r="F27" s="37">
        <v>506744.23474200268</v>
      </c>
      <c r="G27" s="37">
        <v>901593.62872031471</v>
      </c>
      <c r="H27" s="37">
        <v>921744</v>
      </c>
      <c r="I27" s="30"/>
      <c r="J27" s="37">
        <v>122083.58522494795</v>
      </c>
      <c r="K27" s="37">
        <v>-50738.590550425404</v>
      </c>
      <c r="L27" s="38">
        <v>12644.820620707294</v>
      </c>
      <c r="M27" s="38">
        <v>394849.39397831203</v>
      </c>
      <c r="N27" s="38">
        <v>20150.371279685292</v>
      </c>
      <c r="O27" s="13"/>
      <c r="P27" s="44">
        <v>0.28878133405372702</v>
      </c>
      <c r="Q27" s="44">
        <v>-9.312601198038073E-2</v>
      </c>
      <c r="R27" s="46">
        <v>2.5591652730847288E-2</v>
      </c>
      <c r="S27" s="46">
        <v>0.7791887246222754</v>
      </c>
      <c r="T27" s="46">
        <v>2.2349726792419672E-2</v>
      </c>
      <c r="U27" s="53">
        <v>498989.58055322716</v>
      </c>
      <c r="V27" s="46">
        <v>1.1803296609086136</v>
      </c>
    </row>
    <row r="28" spans="2:256" x14ac:dyDescent="0.2">
      <c r="B28" s="5" t="s">
        <v>12</v>
      </c>
      <c r="C28" s="37">
        <v>413876.50551550707</v>
      </c>
      <c r="D28" s="37">
        <v>563917.41527960391</v>
      </c>
      <c r="E28" s="37">
        <v>566266.55156504083</v>
      </c>
      <c r="F28" s="37">
        <v>623250.26571797882</v>
      </c>
      <c r="G28" s="37">
        <v>924930.06494201976</v>
      </c>
      <c r="H28" s="37">
        <v>788221</v>
      </c>
      <c r="I28" s="30"/>
      <c r="J28" s="37">
        <v>150040.90976409684</v>
      </c>
      <c r="K28" s="37">
        <v>2349.1362854369218</v>
      </c>
      <c r="L28" s="38">
        <v>56983.714152937988</v>
      </c>
      <c r="M28" s="38">
        <v>301679.79922404094</v>
      </c>
      <c r="N28" s="38">
        <v>-136709.06494201976</v>
      </c>
      <c r="O28" s="13"/>
      <c r="P28" s="44">
        <v>0.36252579637786453</v>
      </c>
      <c r="Q28" s="44">
        <v>4.1657452346495864E-3</v>
      </c>
      <c r="R28" s="46">
        <v>0.10063054933307833</v>
      </c>
      <c r="S28" s="46">
        <v>0.48404279278807599</v>
      </c>
      <c r="T28" s="46">
        <v>-0.1478047585690595</v>
      </c>
      <c r="U28" s="53">
        <v>374344.49448449293</v>
      </c>
      <c r="V28" s="46">
        <v>0.90448355849101714</v>
      </c>
    </row>
    <row r="29" spans="2:256" x14ac:dyDescent="0.2">
      <c r="B29" s="5" t="s">
        <v>26</v>
      </c>
      <c r="C29" s="37">
        <v>385450.46705783735</v>
      </c>
      <c r="D29" s="37">
        <v>421864.00086720567</v>
      </c>
      <c r="E29" s="37">
        <v>378277.14838579547</v>
      </c>
      <c r="F29" s="37">
        <v>505168.24331279908</v>
      </c>
      <c r="G29" s="37">
        <v>878907.09559020412</v>
      </c>
      <c r="H29" s="37">
        <v>700920</v>
      </c>
      <c r="I29" s="30"/>
      <c r="J29" s="37">
        <v>36413.533809368324</v>
      </c>
      <c r="K29" s="37">
        <v>-43586.852481410198</v>
      </c>
      <c r="L29" s="38">
        <v>126891.09492700361</v>
      </c>
      <c r="M29" s="38">
        <v>373738.85227740504</v>
      </c>
      <c r="N29" s="38">
        <v>-177987.09559020412</v>
      </c>
      <c r="O29" s="13"/>
      <c r="P29" s="44">
        <v>9.4470073125905496E-2</v>
      </c>
      <c r="Q29" s="44">
        <v>-0.10331967741217736</v>
      </c>
      <c r="R29" s="46">
        <v>0.33544478028472008</v>
      </c>
      <c r="S29" s="46">
        <v>0.73983045693152716</v>
      </c>
      <c r="T29" s="46">
        <v>-0.20250956726055572</v>
      </c>
      <c r="U29" s="53">
        <v>315469.53294216265</v>
      </c>
      <c r="V29" s="46">
        <v>0.81844376879384095</v>
      </c>
    </row>
    <row r="30" spans="2:256" x14ac:dyDescent="0.2">
      <c r="C30" s="37" t="s">
        <v>87</v>
      </c>
      <c r="D30" s="37" t="s">
        <v>87</v>
      </c>
      <c r="E30" s="37" t="s">
        <v>87</v>
      </c>
      <c r="F30" s="37" t="s">
        <v>87</v>
      </c>
      <c r="G30" s="37" t="s">
        <v>87</v>
      </c>
      <c r="H30" s="37" t="s">
        <v>87</v>
      </c>
      <c r="J30" s="37" t="s">
        <v>87</v>
      </c>
      <c r="K30" s="37" t="s">
        <v>87</v>
      </c>
      <c r="L30" s="37" t="s">
        <v>87</v>
      </c>
      <c r="M30" s="36" t="s">
        <v>87</v>
      </c>
      <c r="N30" s="36" t="s">
        <v>87</v>
      </c>
      <c r="O30" s="42"/>
      <c r="P30" s="42" t="s">
        <v>87</v>
      </c>
      <c r="Q30" s="42" t="s">
        <v>87</v>
      </c>
      <c r="R30" s="42" t="s">
        <v>87</v>
      </c>
      <c r="S30" s="42" t="s">
        <v>87</v>
      </c>
      <c r="T30" s="42" t="s">
        <v>87</v>
      </c>
      <c r="U30" s="52" t="s">
        <v>87</v>
      </c>
      <c r="V30" s="42" t="s">
        <v>87</v>
      </c>
    </row>
    <row r="31" spans="2:256" x14ac:dyDescent="0.2">
      <c r="B31" s="4" t="s">
        <v>31</v>
      </c>
      <c r="C31" s="36">
        <v>404561.18585079629</v>
      </c>
      <c r="D31" s="36">
        <v>433465.0420734607</v>
      </c>
      <c r="E31" s="36">
        <v>434060.40962093609</v>
      </c>
      <c r="F31" s="36">
        <v>546892.49289066403</v>
      </c>
      <c r="G31" s="36">
        <v>946535.24670964549</v>
      </c>
      <c r="H31" s="36">
        <v>716286.94609460945</v>
      </c>
      <c r="I31" s="29"/>
      <c r="J31" s="36">
        <v>28903.856222664414</v>
      </c>
      <c r="K31" s="36">
        <v>595.36754747538362</v>
      </c>
      <c r="L31" s="36">
        <v>112832.08326972794</v>
      </c>
      <c r="M31" s="36">
        <v>399642.75381898147</v>
      </c>
      <c r="N31" s="36">
        <v>-230248.30061503605</v>
      </c>
      <c r="O31" s="10"/>
      <c r="P31" s="43">
        <v>7.1444956247790584E-2</v>
      </c>
      <c r="Q31" s="43">
        <v>1.3735076411870942E-3</v>
      </c>
      <c r="R31" s="43">
        <v>0.25994557616591646</v>
      </c>
      <c r="S31" s="43">
        <v>0.73075194670642318</v>
      </c>
      <c r="T31" s="43">
        <v>-0.24325380530247268</v>
      </c>
      <c r="U31" s="52">
        <v>311725.76024381316</v>
      </c>
      <c r="V31" s="43">
        <v>0.77052809598689187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2:256" x14ac:dyDescent="0.2">
      <c r="C32" s="37" t="s">
        <v>87</v>
      </c>
      <c r="D32" s="37" t="s">
        <v>87</v>
      </c>
      <c r="E32" s="37" t="s">
        <v>87</v>
      </c>
      <c r="F32" s="37" t="s">
        <v>87</v>
      </c>
      <c r="G32" s="37" t="s">
        <v>87</v>
      </c>
      <c r="H32" s="37" t="s">
        <v>87</v>
      </c>
      <c r="J32" s="37" t="s">
        <v>87</v>
      </c>
      <c r="K32" s="37" t="s">
        <v>87</v>
      </c>
      <c r="L32" s="37" t="s">
        <v>87</v>
      </c>
      <c r="M32" s="36" t="s">
        <v>87</v>
      </c>
      <c r="N32" s="36" t="s">
        <v>87</v>
      </c>
      <c r="O32" s="42"/>
      <c r="P32" s="42" t="s">
        <v>87</v>
      </c>
      <c r="Q32" s="42" t="s">
        <v>87</v>
      </c>
      <c r="R32" s="42" t="s">
        <v>87</v>
      </c>
      <c r="S32" s="42" t="s">
        <v>87</v>
      </c>
      <c r="T32" s="42" t="s">
        <v>87</v>
      </c>
      <c r="U32" s="52" t="s">
        <v>87</v>
      </c>
      <c r="V32" s="42" t="s">
        <v>87</v>
      </c>
    </row>
    <row r="33" spans="2:256" x14ac:dyDescent="0.2">
      <c r="B33" s="5" t="s">
        <v>3</v>
      </c>
      <c r="C33" s="37">
        <v>270951.51500419108</v>
      </c>
      <c r="D33" s="37">
        <v>270336.89730606764</v>
      </c>
      <c r="E33" s="37">
        <v>336394.912198873</v>
      </c>
      <c r="F33" s="37">
        <v>390097.40202391898</v>
      </c>
      <c r="G33" s="37">
        <v>583367.21457848442</v>
      </c>
      <c r="H33" s="37">
        <v>435282</v>
      </c>
      <c r="I33" s="30"/>
      <c r="J33" s="37">
        <v>-614.61769812344573</v>
      </c>
      <c r="K33" s="37">
        <v>66058.014892805368</v>
      </c>
      <c r="L33" s="38">
        <v>53702.489825045981</v>
      </c>
      <c r="M33" s="38">
        <v>193269.81255456543</v>
      </c>
      <c r="N33" s="38">
        <v>-148085.21457848442</v>
      </c>
      <c r="O33" s="13"/>
      <c r="P33" s="44">
        <v>-2.2683678226118752E-3</v>
      </c>
      <c r="Q33" s="44">
        <v>0.24435441684460996</v>
      </c>
      <c r="R33" s="46">
        <v>0.1596412070385228</v>
      </c>
      <c r="S33" s="46">
        <v>0.49543988642794146</v>
      </c>
      <c r="T33" s="46">
        <v>-0.25384562395314642</v>
      </c>
      <c r="U33" s="53">
        <v>164330.48499580892</v>
      </c>
      <c r="V33" s="46">
        <v>0.60649406220617386</v>
      </c>
    </row>
    <row r="34" spans="2:256" x14ac:dyDescent="0.2">
      <c r="B34" s="5" t="s">
        <v>15</v>
      </c>
      <c r="C34" s="37">
        <v>320289.45927912823</v>
      </c>
      <c r="D34" s="37">
        <v>287955.05144487653</v>
      </c>
      <c r="E34" s="37">
        <v>318708.77587706578</v>
      </c>
      <c r="F34" s="37">
        <v>378309.5789829166</v>
      </c>
      <c r="G34" s="37">
        <v>892335.51341887913</v>
      </c>
      <c r="H34" s="37">
        <v>600378</v>
      </c>
      <c r="I34" s="30"/>
      <c r="J34" s="37">
        <v>-32334.407834251702</v>
      </c>
      <c r="K34" s="37">
        <v>30753.72443218925</v>
      </c>
      <c r="L34" s="38">
        <v>59600.80310585082</v>
      </c>
      <c r="M34" s="38">
        <v>514025.93443596252</v>
      </c>
      <c r="N34" s="38">
        <v>-291957.51341887913</v>
      </c>
      <c r="O34" s="13"/>
      <c r="P34" s="44">
        <v>-0.10095370577297916</v>
      </c>
      <c r="Q34" s="44">
        <v>0.10680043387978717</v>
      </c>
      <c r="R34" s="46">
        <v>0.18700709744133431</v>
      </c>
      <c r="S34" s="46">
        <v>1.3587441687781701</v>
      </c>
      <c r="T34" s="46">
        <v>-0.32718356383719177</v>
      </c>
      <c r="U34" s="53">
        <v>280088.54072087177</v>
      </c>
      <c r="V34" s="46">
        <v>0.87448566478354861</v>
      </c>
    </row>
    <row r="35" spans="2:256" x14ac:dyDescent="0.2">
      <c r="B35" s="5" t="s">
        <v>29</v>
      </c>
      <c r="C35" s="37">
        <v>502218.23909471917</v>
      </c>
      <c r="D35" s="37">
        <v>592013.59423168376</v>
      </c>
      <c r="E35" s="37">
        <v>566769.27210155432</v>
      </c>
      <c r="F35" s="37">
        <v>741499.0270282859</v>
      </c>
      <c r="G35" s="37">
        <v>1119958.8829478279</v>
      </c>
      <c r="H35" s="37">
        <v>901268</v>
      </c>
      <c r="I35" s="30"/>
      <c r="J35" s="37">
        <v>89795.355136964587</v>
      </c>
      <c r="K35" s="37">
        <v>-25244.32213012944</v>
      </c>
      <c r="L35" s="38">
        <v>174729.75492673158</v>
      </c>
      <c r="M35" s="38">
        <v>378459.85591954202</v>
      </c>
      <c r="N35" s="38">
        <v>-218690.88294782792</v>
      </c>
      <c r="O35" s="13"/>
      <c r="P35" s="44">
        <v>0.17879747915732117</v>
      </c>
      <c r="Q35" s="44">
        <v>-4.2641456845077287E-2</v>
      </c>
      <c r="R35" s="46">
        <v>0.30829080461409225</v>
      </c>
      <c r="S35" s="46">
        <v>0.51039831763003107</v>
      </c>
      <c r="T35" s="46">
        <v>-0.19526688548798751</v>
      </c>
      <c r="U35" s="53">
        <v>399049.76090528083</v>
      </c>
      <c r="V35" s="46">
        <v>0.79457440977172356</v>
      </c>
    </row>
    <row r="36" spans="2:256" x14ac:dyDescent="0.2">
      <c r="C36" s="37" t="s">
        <v>87</v>
      </c>
      <c r="D36" s="37" t="s">
        <v>87</v>
      </c>
      <c r="E36" s="37" t="s">
        <v>87</v>
      </c>
      <c r="F36" s="37" t="s">
        <v>87</v>
      </c>
      <c r="G36" s="37" t="s">
        <v>87</v>
      </c>
      <c r="H36" s="37" t="s">
        <v>87</v>
      </c>
      <c r="J36" s="37" t="s">
        <v>87</v>
      </c>
      <c r="K36" s="37" t="s">
        <v>87</v>
      </c>
      <c r="L36" s="37" t="s">
        <v>87</v>
      </c>
      <c r="M36" s="36" t="s">
        <v>87</v>
      </c>
      <c r="N36" s="36" t="s">
        <v>87</v>
      </c>
      <c r="O36" s="42"/>
      <c r="P36" s="42" t="s">
        <v>87</v>
      </c>
      <c r="Q36" s="42" t="s">
        <v>87</v>
      </c>
      <c r="R36" s="42" t="s">
        <v>87</v>
      </c>
      <c r="S36" s="42" t="s">
        <v>87</v>
      </c>
      <c r="T36" s="42" t="s">
        <v>87</v>
      </c>
      <c r="U36" s="52" t="s">
        <v>87</v>
      </c>
      <c r="V36" s="42" t="s">
        <v>87</v>
      </c>
    </row>
    <row r="37" spans="2:256" x14ac:dyDescent="0.2">
      <c r="B37" s="49" t="s">
        <v>28</v>
      </c>
      <c r="C37" s="36">
        <v>1085191.1781726738</v>
      </c>
      <c r="D37" s="36">
        <v>1193672.9646683638</v>
      </c>
      <c r="E37" s="36">
        <v>1172185.1854475776</v>
      </c>
      <c r="F37" s="36">
        <v>1298582.3547797326</v>
      </c>
      <c r="G37" s="36">
        <v>1704352.8351836214</v>
      </c>
      <c r="H37" s="36">
        <v>1824461.8671710803</v>
      </c>
      <c r="I37" s="29"/>
      <c r="J37" s="36">
        <v>108481.78649569</v>
      </c>
      <c r="K37" s="36">
        <v>-21487.779220786178</v>
      </c>
      <c r="L37" s="36">
        <v>126397.16933215503</v>
      </c>
      <c r="M37" s="36">
        <v>405770.48040388874</v>
      </c>
      <c r="N37" s="36">
        <v>120109.03198745893</v>
      </c>
      <c r="O37" s="10"/>
      <c r="P37" s="43">
        <v>9.9965599313440567E-2</v>
      </c>
      <c r="Q37" s="43">
        <v>-1.8001395572158321E-2</v>
      </c>
      <c r="R37" s="43">
        <v>0.1078303760372919</v>
      </c>
      <c r="S37" s="43">
        <v>0.31247188821745242</v>
      </c>
      <c r="T37" s="43">
        <v>7.0471928997330402E-2</v>
      </c>
      <c r="U37" s="52">
        <v>739270.68899840652</v>
      </c>
      <c r="V37" s="43">
        <v>0.68123543931056085</v>
      </c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2:256" x14ac:dyDescent="0.2">
      <c r="C38" s="37" t="s">
        <v>87</v>
      </c>
      <c r="D38" s="37" t="s">
        <v>87</v>
      </c>
      <c r="E38" s="37" t="s">
        <v>87</v>
      </c>
      <c r="F38" s="37" t="s">
        <v>87</v>
      </c>
      <c r="G38" s="37" t="s">
        <v>87</v>
      </c>
      <c r="H38" s="37" t="s">
        <v>87</v>
      </c>
      <c r="J38" s="37" t="s">
        <v>87</v>
      </c>
      <c r="K38" s="37" t="s">
        <v>87</v>
      </c>
      <c r="L38" s="37" t="s">
        <v>87</v>
      </c>
      <c r="M38" s="36" t="s">
        <v>87</v>
      </c>
      <c r="N38" s="36" t="s">
        <v>87</v>
      </c>
      <c r="O38" s="42"/>
      <c r="P38" s="42" t="s">
        <v>87</v>
      </c>
      <c r="Q38" s="42" t="s">
        <v>87</v>
      </c>
      <c r="R38" s="42" t="s">
        <v>87</v>
      </c>
      <c r="S38" s="42" t="s">
        <v>87</v>
      </c>
      <c r="T38" s="42" t="s">
        <v>87</v>
      </c>
      <c r="U38" s="52" t="s">
        <v>87</v>
      </c>
      <c r="V38" s="42" t="s">
        <v>87</v>
      </c>
    </row>
    <row r="39" spans="2:256" x14ac:dyDescent="0.2">
      <c r="B39" s="5" t="s">
        <v>9</v>
      </c>
      <c r="C39" s="37">
        <v>618379.68854987423</v>
      </c>
      <c r="D39" s="37">
        <v>617546.26944918453</v>
      </c>
      <c r="E39" s="37">
        <v>652139.50874229451</v>
      </c>
      <c r="F39" s="37">
        <v>770418.96379537217</v>
      </c>
      <c r="G39" s="37">
        <v>1376339.6450742518</v>
      </c>
      <c r="H39" s="37">
        <v>1395852</v>
      </c>
      <c r="I39" s="30"/>
      <c r="J39" s="37">
        <v>-833.41910068970174</v>
      </c>
      <c r="K39" s="37">
        <v>34593.239293109975</v>
      </c>
      <c r="L39" s="38">
        <v>118279.45505307766</v>
      </c>
      <c r="M39" s="38">
        <v>605920.68127887964</v>
      </c>
      <c r="N39" s="38">
        <v>19512.354925748194</v>
      </c>
      <c r="O39" s="13"/>
      <c r="P39" s="44">
        <v>-1.3477465643221623E-3</v>
      </c>
      <c r="Q39" s="44">
        <v>5.6017242762983796E-2</v>
      </c>
      <c r="R39" s="46">
        <v>0.18137139901428373</v>
      </c>
      <c r="S39" s="46">
        <v>0.78648204386596043</v>
      </c>
      <c r="T39" s="46">
        <v>1.4176991119583369E-2</v>
      </c>
      <c r="U39" s="53">
        <v>777472.31145012577</v>
      </c>
      <c r="V39" s="46">
        <v>1.2572733643197924</v>
      </c>
    </row>
    <row r="40" spans="2:256" x14ac:dyDescent="0.2">
      <c r="B40" s="5" t="s">
        <v>11</v>
      </c>
      <c r="C40" s="37">
        <v>861801.31342833186</v>
      </c>
      <c r="D40" s="37">
        <v>825750.83839203289</v>
      </c>
      <c r="E40" s="37">
        <v>959582.53131972707</v>
      </c>
      <c r="F40" s="37">
        <v>1206519.0121924237</v>
      </c>
      <c r="G40" s="37">
        <v>1225091.3576857324</v>
      </c>
      <c r="H40" s="37">
        <v>1121347</v>
      </c>
      <c r="I40" s="30"/>
      <c r="J40" s="37">
        <v>-36050.475036298973</v>
      </c>
      <c r="K40" s="37">
        <v>133831.69292769418</v>
      </c>
      <c r="L40" s="38">
        <v>246936.48087269661</v>
      </c>
      <c r="M40" s="38">
        <v>18572.345493308734</v>
      </c>
      <c r="N40" s="38">
        <v>-103744.35768573242</v>
      </c>
      <c r="O40" s="13"/>
      <c r="P40" s="44">
        <v>-4.1831538748631721E-2</v>
      </c>
      <c r="Q40" s="44">
        <v>0.16207273030240188</v>
      </c>
      <c r="R40" s="46">
        <v>0.25733740747977296</v>
      </c>
      <c r="S40" s="46">
        <v>1.5393330155287013E-2</v>
      </c>
      <c r="T40" s="46">
        <v>-8.468295611986966E-2</v>
      </c>
      <c r="U40" s="53">
        <v>259545.68657166814</v>
      </c>
      <c r="V40" s="46">
        <v>0.30116650152129548</v>
      </c>
    </row>
    <row r="41" spans="2:256" x14ac:dyDescent="0.2">
      <c r="B41" s="5" t="s">
        <v>18</v>
      </c>
      <c r="C41" s="37">
        <v>1641788.1959094717</v>
      </c>
      <c r="D41" s="37">
        <v>1584608.7677007862</v>
      </c>
      <c r="E41" s="37">
        <v>1422819.4503762904</v>
      </c>
      <c r="F41" s="37">
        <v>1525455.9548169971</v>
      </c>
      <c r="G41" s="37">
        <v>2267888.7211385965</v>
      </c>
      <c r="H41" s="37">
        <v>2472676</v>
      </c>
      <c r="I41" s="30"/>
      <c r="J41" s="37">
        <v>-57179.42820868548</v>
      </c>
      <c r="K41" s="37">
        <v>-161789.31732449587</v>
      </c>
      <c r="L41" s="38">
        <v>102636.50444070669</v>
      </c>
      <c r="M41" s="38">
        <v>742432.76632159948</v>
      </c>
      <c r="N41" s="38">
        <v>204787.27886140347</v>
      </c>
      <c r="O41" s="13"/>
      <c r="P41" s="44">
        <v>-3.4827530342311196E-2</v>
      </c>
      <c r="Q41" s="44">
        <v>-0.10210048096556143</v>
      </c>
      <c r="R41" s="46">
        <v>7.2136000399462219E-2</v>
      </c>
      <c r="S41" s="46">
        <v>0.48669564268780624</v>
      </c>
      <c r="T41" s="46">
        <v>9.0298645146305825E-2</v>
      </c>
      <c r="U41" s="53">
        <v>830887.80409052828</v>
      </c>
      <c r="V41" s="46">
        <v>0.50608708611786335</v>
      </c>
    </row>
    <row r="42" spans="2:256" x14ac:dyDescent="0.2">
      <c r="B42" s="5" t="s">
        <v>23</v>
      </c>
      <c r="C42" s="37">
        <v>1209773.5770326906</v>
      </c>
      <c r="D42" s="37">
        <v>1516250.1516211152</v>
      </c>
      <c r="E42" s="37">
        <v>1538161.7249612364</v>
      </c>
      <c r="F42" s="37">
        <v>1413994.0844968732</v>
      </c>
      <c r="G42" s="37">
        <v>1782346.6675454676</v>
      </c>
      <c r="H42" s="37">
        <v>2204233</v>
      </c>
      <c r="I42" s="30"/>
      <c r="J42" s="37">
        <v>306476.57458842453</v>
      </c>
      <c r="K42" s="37">
        <v>21911.573340121191</v>
      </c>
      <c r="L42" s="38">
        <v>-124167.64046436315</v>
      </c>
      <c r="M42" s="38">
        <v>368352.58304859442</v>
      </c>
      <c r="N42" s="38">
        <v>421886.33245453238</v>
      </c>
      <c r="O42" s="13"/>
      <c r="P42" s="44">
        <v>0.25333383073231303</v>
      </c>
      <c r="Q42" s="44">
        <v>1.4451159867449442E-2</v>
      </c>
      <c r="R42" s="46">
        <v>-8.0724697832077669E-2</v>
      </c>
      <c r="S42" s="46">
        <v>0.26050503823689014</v>
      </c>
      <c r="T42" s="46">
        <v>0.23670273585751245</v>
      </c>
      <c r="U42" s="53">
        <v>994459.42296730937</v>
      </c>
      <c r="V42" s="46">
        <v>0.822021113576063</v>
      </c>
    </row>
    <row r="43" spans="2:256" x14ac:dyDescent="0.2">
      <c r="B43" s="5" t="s">
        <v>27</v>
      </c>
      <c r="C43" s="37">
        <v>1635986.3466890191</v>
      </c>
      <c r="D43" s="37">
        <v>2172846.8312585671</v>
      </c>
      <c r="E43" s="37">
        <v>1799962.8035095236</v>
      </c>
      <c r="F43" s="37">
        <v>1955532.4058784482</v>
      </c>
      <c r="G43" s="37">
        <v>2407959.7676257957</v>
      </c>
      <c r="H43" s="37">
        <v>2408599</v>
      </c>
      <c r="I43" s="30"/>
      <c r="J43" s="37">
        <v>536860.48456954793</v>
      </c>
      <c r="K43" s="37">
        <v>-372884.02774904342</v>
      </c>
      <c r="L43" s="38">
        <v>155569.60236892453</v>
      </c>
      <c r="M43" s="38">
        <v>452427.36174734752</v>
      </c>
      <c r="N43" s="38">
        <v>639.2323742043227</v>
      </c>
      <c r="O43" s="13"/>
      <c r="P43" s="44">
        <v>0.32815706907094289</v>
      </c>
      <c r="Q43" s="44">
        <v>-0.17161082059937915</v>
      </c>
      <c r="R43" s="46">
        <v>8.6429342909530527E-2</v>
      </c>
      <c r="S43" s="46">
        <v>0.2313576396828422</v>
      </c>
      <c r="T43" s="46">
        <v>2.6546638477875986E-4</v>
      </c>
      <c r="U43" s="53">
        <v>772612.65331098088</v>
      </c>
      <c r="V43" s="46">
        <v>0.47226106432650139</v>
      </c>
    </row>
    <row r="44" spans="2:256" x14ac:dyDescent="0.2">
      <c r="C44" s="37" t="s">
        <v>87</v>
      </c>
      <c r="D44" s="37" t="s">
        <v>87</v>
      </c>
      <c r="E44" s="37" t="s">
        <v>87</v>
      </c>
      <c r="F44" s="37" t="s">
        <v>87</v>
      </c>
      <c r="G44" s="37" t="s">
        <v>87</v>
      </c>
      <c r="H44" s="37" t="s">
        <v>87</v>
      </c>
      <c r="J44" s="37" t="s">
        <v>87</v>
      </c>
      <c r="K44" s="37" t="s">
        <v>87</v>
      </c>
      <c r="L44" s="37" t="s">
        <v>87</v>
      </c>
      <c r="M44" s="36" t="s">
        <v>87</v>
      </c>
      <c r="N44" s="36" t="s">
        <v>87</v>
      </c>
      <c r="O44" s="42"/>
      <c r="P44" s="42" t="s">
        <v>87</v>
      </c>
      <c r="Q44" s="42" t="s">
        <v>87</v>
      </c>
      <c r="R44" s="42" t="s">
        <v>87</v>
      </c>
      <c r="S44" s="42" t="s">
        <v>87</v>
      </c>
      <c r="T44" s="42" t="s">
        <v>87</v>
      </c>
      <c r="U44" s="52" t="s">
        <v>87</v>
      </c>
      <c r="V44" s="42" t="s">
        <v>87</v>
      </c>
    </row>
    <row r="45" spans="2:256" x14ac:dyDescent="0.2">
      <c r="B45" s="4" t="s">
        <v>19</v>
      </c>
      <c r="C45" s="36">
        <v>565745.19862531428</v>
      </c>
      <c r="D45" s="36">
        <v>627858.14124262182</v>
      </c>
      <c r="E45" s="36">
        <v>669919.23665334622</v>
      </c>
      <c r="F45" s="36">
        <v>864910.51888253575</v>
      </c>
      <c r="G45" s="36">
        <v>1368220.7716627875</v>
      </c>
      <c r="H45" s="36">
        <v>1340107.5863151287</v>
      </c>
      <c r="I45" s="29"/>
      <c r="J45" s="36">
        <v>62112.942617307534</v>
      </c>
      <c r="K45" s="36">
        <v>42061.095410724403</v>
      </c>
      <c r="L45" s="36">
        <v>194991.28222918953</v>
      </c>
      <c r="M45" s="36">
        <v>503310.25278025179</v>
      </c>
      <c r="N45" s="36">
        <v>-28113.185347658815</v>
      </c>
      <c r="O45" s="10"/>
      <c r="P45" s="43">
        <v>0.10978960628960482</v>
      </c>
      <c r="Q45" s="43">
        <v>6.6991399247415082E-2</v>
      </c>
      <c r="R45" s="43">
        <v>0.29106685039123448</v>
      </c>
      <c r="S45" s="43">
        <v>0.58192176160665565</v>
      </c>
      <c r="T45" s="43">
        <v>-2.0547258110614041E-2</v>
      </c>
      <c r="U45" s="52">
        <v>774362.38768981444</v>
      </c>
      <c r="V45" s="43">
        <v>1.3687476085902492</v>
      </c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2:256" x14ac:dyDescent="0.2">
      <c r="C46" s="37" t="s">
        <v>87</v>
      </c>
      <c r="D46" s="37" t="s">
        <v>87</v>
      </c>
      <c r="E46" s="37" t="s">
        <v>87</v>
      </c>
      <c r="F46" s="37" t="s">
        <v>87</v>
      </c>
      <c r="G46" s="37" t="s">
        <v>87</v>
      </c>
      <c r="H46" s="37" t="s">
        <v>87</v>
      </c>
      <c r="J46" s="37" t="s">
        <v>87</v>
      </c>
      <c r="K46" s="37" t="s">
        <v>87</v>
      </c>
      <c r="L46" s="37" t="s">
        <v>87</v>
      </c>
      <c r="M46" s="36" t="s">
        <v>87</v>
      </c>
      <c r="N46" s="36" t="s">
        <v>87</v>
      </c>
      <c r="O46" s="42"/>
      <c r="P46" s="42" t="s">
        <v>87</v>
      </c>
      <c r="Q46" s="42" t="s">
        <v>87</v>
      </c>
      <c r="R46" s="42" t="s">
        <v>87</v>
      </c>
      <c r="S46" s="42" t="s">
        <v>87</v>
      </c>
      <c r="T46" s="42" t="s">
        <v>87</v>
      </c>
      <c r="U46" s="52" t="s">
        <v>87</v>
      </c>
      <c r="V46" s="42" t="s">
        <v>87</v>
      </c>
    </row>
    <row r="47" spans="2:256" x14ac:dyDescent="0.2">
      <c r="B47" s="5" t="s">
        <v>13</v>
      </c>
      <c r="C47" s="37">
        <v>812561.16311818943</v>
      </c>
      <c r="D47" s="37">
        <v>1026815.2780093435</v>
      </c>
      <c r="E47" s="37">
        <v>1109795.6950344774</v>
      </c>
      <c r="F47" s="37">
        <v>1245547.0319192295</v>
      </c>
      <c r="G47" s="37">
        <v>1679999.4917715392</v>
      </c>
      <c r="H47" s="37">
        <v>1557509</v>
      </c>
      <c r="I47" s="30"/>
      <c r="J47" s="37">
        <v>214254.11489115411</v>
      </c>
      <c r="K47" s="37">
        <v>82980.417025133851</v>
      </c>
      <c r="L47" s="38">
        <v>135751.33688475215</v>
      </c>
      <c r="M47" s="38">
        <v>434452.45985230966</v>
      </c>
      <c r="N47" s="38">
        <v>-122490.49177153921</v>
      </c>
      <c r="O47" s="13"/>
      <c r="P47" s="44">
        <v>0.26367752314048293</v>
      </c>
      <c r="Q47" s="44">
        <v>8.0813383675012646E-2</v>
      </c>
      <c r="R47" s="46">
        <v>0.12232101592404793</v>
      </c>
      <c r="S47" s="46">
        <v>0.34880454026924512</v>
      </c>
      <c r="T47" s="46">
        <v>-7.2911029063690055E-2</v>
      </c>
      <c r="U47" s="53">
        <v>744947.83688181057</v>
      </c>
      <c r="V47" s="46">
        <v>0.91678986234474469</v>
      </c>
    </row>
    <row r="48" spans="2:256" x14ac:dyDescent="0.2">
      <c r="B48" s="5" t="s">
        <v>24</v>
      </c>
      <c r="C48" s="37">
        <v>456246.1852808047</v>
      </c>
      <c r="D48" s="37">
        <v>484475.50267155288</v>
      </c>
      <c r="E48" s="37">
        <v>535321.16109269229</v>
      </c>
      <c r="F48" s="37">
        <v>584803.97950461728</v>
      </c>
      <c r="G48" s="37">
        <v>1268422.9636464748</v>
      </c>
      <c r="H48" s="37">
        <v>1247459</v>
      </c>
      <c r="I48" s="30"/>
      <c r="J48" s="37">
        <v>28229.317390748183</v>
      </c>
      <c r="K48" s="37">
        <v>50845.658421139407</v>
      </c>
      <c r="L48" s="38">
        <v>49482.818411924993</v>
      </c>
      <c r="M48" s="38">
        <v>683618.98414185748</v>
      </c>
      <c r="N48" s="38">
        <v>-20963.96364647476</v>
      </c>
      <c r="O48" s="13"/>
      <c r="P48" s="44">
        <v>6.1872993794729388E-2</v>
      </c>
      <c r="Q48" s="44">
        <v>0.10494990591012381</v>
      </c>
      <c r="R48" s="46">
        <v>9.2435760078905069E-2</v>
      </c>
      <c r="S48" s="46">
        <v>1.1689711563196707</v>
      </c>
      <c r="T48" s="46">
        <v>-1.6527581293709279E-2</v>
      </c>
      <c r="U48" s="53">
        <v>791212.81471919524</v>
      </c>
      <c r="V48" s="46">
        <v>1.7341795728817535</v>
      </c>
    </row>
    <row r="49" spans="2:22" x14ac:dyDescent="0.2">
      <c r="B49" s="5" t="s">
        <v>32</v>
      </c>
      <c r="C49" s="37">
        <v>434754.62796311814</v>
      </c>
      <c r="D49" s="37">
        <v>503771.50560886232</v>
      </c>
      <c r="E49" s="37">
        <v>536319.91705220158</v>
      </c>
      <c r="F49" s="37">
        <v>708004.26874570583</v>
      </c>
      <c r="G49" s="37">
        <v>1156551.1576898519</v>
      </c>
      <c r="H49" s="37">
        <v>1031771</v>
      </c>
      <c r="I49" s="30"/>
      <c r="J49" s="37">
        <v>69016.877645744185</v>
      </c>
      <c r="K49" s="37">
        <v>32548.411443339253</v>
      </c>
      <c r="L49" s="38">
        <v>171684.35169350426</v>
      </c>
      <c r="M49" s="38">
        <v>448546.88894414611</v>
      </c>
      <c r="N49" s="38">
        <v>-124780.15768985194</v>
      </c>
      <c r="O49" s="13"/>
      <c r="P49" s="44">
        <v>0.15874903498807411</v>
      </c>
      <c r="Q49" s="44">
        <v>6.4609472907763962E-2</v>
      </c>
      <c r="R49" s="46">
        <v>0.32011556206441188</v>
      </c>
      <c r="S49" s="46">
        <v>0.63353698380772172</v>
      </c>
      <c r="T49" s="46">
        <v>-0.1078898731458568</v>
      </c>
      <c r="U49" s="53">
        <v>597016.37203688186</v>
      </c>
      <c r="V49" s="46">
        <v>1.3732260305864508</v>
      </c>
    </row>
    <row r="50" spans="2:22" ht="13.5" thickBot="1" x14ac:dyDescent="0.25">
      <c r="B50" s="7" t="s">
        <v>33</v>
      </c>
      <c r="C50" s="39">
        <v>643542.96472757752</v>
      </c>
      <c r="D50" s="39">
        <v>621385.59101463063</v>
      </c>
      <c r="E50" s="39">
        <v>646243.23861988971</v>
      </c>
      <c r="F50" s="39">
        <v>939489.74338849226</v>
      </c>
      <c r="G50" s="39">
        <v>1389489.5330065291</v>
      </c>
      <c r="H50" s="39">
        <v>1585531</v>
      </c>
      <c r="I50" s="32"/>
      <c r="J50" s="39">
        <v>-22157.373712946894</v>
      </c>
      <c r="K50" s="39">
        <v>24857.647605259088</v>
      </c>
      <c r="L50" s="40">
        <v>293246.50476860255</v>
      </c>
      <c r="M50" s="40">
        <v>449999.78961803683</v>
      </c>
      <c r="N50" s="40">
        <v>196041.46699347091</v>
      </c>
      <c r="O50" s="14"/>
      <c r="P50" s="45">
        <v>-3.4430294366323277E-2</v>
      </c>
      <c r="Q50" s="45">
        <v>4.0003579041268451E-2</v>
      </c>
      <c r="R50" s="47">
        <v>0.45377109924562881</v>
      </c>
      <c r="S50" s="47">
        <v>0.4789831850585255</v>
      </c>
      <c r="T50" s="47">
        <v>0.14108884042421191</v>
      </c>
      <c r="U50" s="55">
        <v>941988.03527242248</v>
      </c>
      <c r="V50" s="47">
        <v>1.463753139887376</v>
      </c>
    </row>
    <row r="51" spans="2:22" x14ac:dyDescent="0.2">
      <c r="B51" s="49" t="s">
        <v>40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</row>
    <row r="52" spans="2:22" x14ac:dyDescent="0.2">
      <c r="B52" s="50" t="s">
        <v>41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</row>
    <row r="53" spans="2:22" ht="9" customHeight="1" x14ac:dyDescent="0.2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</row>
    <row r="54" spans="2:22" x14ac:dyDescent="0.2">
      <c r="B54" s="50" t="s">
        <v>85</v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</row>
    <row r="55" spans="2:22" x14ac:dyDescent="0.2">
      <c r="B55" s="50" t="s">
        <v>82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</row>
    <row r="57" spans="2:22" x14ac:dyDescent="0.2">
      <c r="C57" s="41"/>
      <c r="D57" s="41"/>
      <c r="E57" s="41"/>
      <c r="F57" s="41"/>
      <c r="G57" s="41"/>
      <c r="H57" s="41"/>
    </row>
    <row r="58" spans="2:22" x14ac:dyDescent="0.2">
      <c r="F58" s="5"/>
      <c r="G58" s="5"/>
      <c r="H58" s="5"/>
    </row>
    <row r="59" spans="2:22" x14ac:dyDescent="0.2">
      <c r="C59" s="51"/>
      <c r="D59" s="51"/>
      <c r="E59" s="51"/>
      <c r="F59" s="51"/>
      <c r="G59" s="51"/>
      <c r="H59" s="51"/>
    </row>
  </sheetData>
  <mergeCells count="4">
    <mergeCell ref="B2:S2"/>
    <mergeCell ref="B3:S3"/>
    <mergeCell ref="J5:N5"/>
    <mergeCell ref="P5:T5"/>
  </mergeCells>
  <printOptions horizontalCentered="1" verticalCentered="1"/>
  <pageMargins left="0" right="0.25" top="0.25" bottom="0.25" header="0.5" footer="0.5"/>
  <pageSetup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V55"/>
  <sheetViews>
    <sheetView showGridLines="0" zoomScale="80" zoomScaleNormal="80" workbookViewId="0">
      <selection activeCell="C31" sqref="C31"/>
    </sheetView>
  </sheetViews>
  <sheetFormatPr defaultColWidth="9.140625" defaultRowHeight="12.75" x14ac:dyDescent="0.2"/>
  <cols>
    <col min="1" max="1" width="6.140625" style="1" customWidth="1"/>
    <col min="2" max="2" width="32.5703125" style="1" customWidth="1"/>
    <col min="3" max="8" width="10.28515625" style="1" customWidth="1"/>
    <col min="9" max="9" width="1.7109375" style="1" customWidth="1"/>
    <col min="10" max="14" width="9.7109375" style="1" customWidth="1"/>
    <col min="15" max="15" width="1.7109375" style="1" customWidth="1"/>
    <col min="16" max="20" width="10.7109375" style="1" customWidth="1"/>
    <col min="21" max="21" width="9.7109375" style="1" customWidth="1"/>
    <col min="22" max="22" width="10.7109375" style="1" customWidth="1"/>
    <col min="23" max="16384" width="9.140625" style="1"/>
  </cols>
  <sheetData>
    <row r="2" spans="2:256" x14ac:dyDescent="0.2">
      <c r="B2" s="56" t="s">
        <v>83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2:256" ht="13.9" customHeight="1" x14ac:dyDescent="0.2">
      <c r="B3" s="56" t="s">
        <v>84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2:256" x14ac:dyDescent="0.2">
      <c r="P4" s="8"/>
      <c r="Q4" s="8"/>
      <c r="R4" s="8"/>
      <c r="S4" s="8"/>
      <c r="T4" s="22"/>
      <c r="V4" s="8" t="s">
        <v>36</v>
      </c>
    </row>
    <row r="5" spans="2:256" ht="13.5" thickBot="1" x14ac:dyDescent="0.25">
      <c r="I5" s="8"/>
      <c r="J5" s="57" t="s">
        <v>37</v>
      </c>
      <c r="K5" s="57"/>
      <c r="L5" s="57"/>
      <c r="M5" s="57"/>
      <c r="N5" s="57"/>
      <c r="O5" s="8"/>
      <c r="P5" s="57" t="s">
        <v>38</v>
      </c>
      <c r="Q5" s="57"/>
      <c r="R5" s="57"/>
      <c r="S5" s="57"/>
      <c r="T5" s="58"/>
      <c r="U5" s="15" t="s">
        <v>37</v>
      </c>
      <c r="V5" s="15" t="s">
        <v>37</v>
      </c>
    </row>
    <row r="6" spans="2:256" x14ac:dyDescent="0.2">
      <c r="C6" s="23">
        <v>1987</v>
      </c>
      <c r="D6" s="23">
        <v>1992</v>
      </c>
      <c r="E6" s="23">
        <v>1997</v>
      </c>
      <c r="F6" s="23">
        <v>2002</v>
      </c>
      <c r="G6" s="23">
        <v>2007</v>
      </c>
      <c r="H6" s="23">
        <v>2012</v>
      </c>
      <c r="J6" s="23" t="s">
        <v>1</v>
      </c>
      <c r="K6" s="23" t="s">
        <v>2</v>
      </c>
      <c r="L6" s="23" t="s">
        <v>34</v>
      </c>
      <c r="M6" s="23" t="s">
        <v>39</v>
      </c>
      <c r="N6" s="23" t="s">
        <v>42</v>
      </c>
      <c r="O6" s="23"/>
      <c r="P6" s="23" t="s">
        <v>1</v>
      </c>
      <c r="Q6" s="23" t="s">
        <v>2</v>
      </c>
      <c r="R6" s="23" t="s">
        <v>34</v>
      </c>
      <c r="S6" s="24" t="s">
        <v>39</v>
      </c>
      <c r="T6" s="25" t="s">
        <v>42</v>
      </c>
      <c r="U6" s="20" t="s">
        <v>43</v>
      </c>
      <c r="V6" s="20" t="s">
        <v>43</v>
      </c>
    </row>
    <row r="7" spans="2:256" x14ac:dyDescent="0.2">
      <c r="C7" s="26" t="s">
        <v>35</v>
      </c>
      <c r="D7" s="26" t="s">
        <v>35</v>
      </c>
      <c r="E7" s="26" t="s">
        <v>35</v>
      </c>
      <c r="F7" s="26" t="s">
        <v>35</v>
      </c>
      <c r="G7" s="26" t="s">
        <v>35</v>
      </c>
      <c r="H7" s="26" t="s">
        <v>35</v>
      </c>
      <c r="J7" s="26" t="s">
        <v>35</v>
      </c>
      <c r="K7" s="26" t="s">
        <v>35</v>
      </c>
      <c r="L7" s="26" t="s">
        <v>35</v>
      </c>
      <c r="M7" s="26" t="s">
        <v>35</v>
      </c>
      <c r="N7" s="26" t="s">
        <v>35</v>
      </c>
      <c r="O7" s="9"/>
      <c r="P7" s="26" t="s">
        <v>35</v>
      </c>
      <c r="Q7" s="26" t="s">
        <v>35</v>
      </c>
      <c r="R7" s="26" t="s">
        <v>35</v>
      </c>
      <c r="S7" s="26" t="s">
        <v>35</v>
      </c>
      <c r="T7" s="27" t="s">
        <v>35</v>
      </c>
      <c r="U7" s="26" t="s">
        <v>35</v>
      </c>
      <c r="V7" s="26" t="s">
        <v>35</v>
      </c>
    </row>
    <row r="8" spans="2:256" x14ac:dyDescent="0.2">
      <c r="B8" s="4" t="s">
        <v>20</v>
      </c>
      <c r="C8" s="36">
        <v>366788</v>
      </c>
      <c r="D8" s="36">
        <v>503828</v>
      </c>
      <c r="E8" s="36">
        <v>537600</v>
      </c>
      <c r="F8" s="36">
        <v>694061</v>
      </c>
      <c r="G8" s="36">
        <v>1124529</v>
      </c>
      <c r="H8" s="36">
        <v>1148268</v>
      </c>
      <c r="I8" s="28"/>
      <c r="J8" s="36">
        <v>137040</v>
      </c>
      <c r="K8" s="36">
        <v>33772</v>
      </c>
      <c r="L8" s="36">
        <v>156461</v>
      </c>
      <c r="M8" s="36">
        <v>430468.44927536231</v>
      </c>
      <c r="N8" s="36">
        <f>IF(H8=0,"",H8-G8)</f>
        <v>23739</v>
      </c>
      <c r="O8" s="10"/>
      <c r="P8" s="43">
        <v>0.374</v>
      </c>
      <c r="Q8" s="43">
        <v>6.7000000000000004E-2</v>
      </c>
      <c r="R8" s="43">
        <v>0.29099999999999998</v>
      </c>
      <c r="S8" s="43">
        <v>0.62</v>
      </c>
      <c r="T8" s="11">
        <f>IF(N8=0,"",N8/G8)</f>
        <v>2.1110171458450604E-2</v>
      </c>
      <c r="U8" s="18">
        <f>IF(H8=0,"",H8-C8)</f>
        <v>781480</v>
      </c>
      <c r="V8" s="11">
        <f>IF(U8="","",U8/C8)</f>
        <v>2.1306040546582765</v>
      </c>
    </row>
    <row r="9" spans="2:256" x14ac:dyDescent="0.2">
      <c r="C9" s="37"/>
      <c r="D9" s="37"/>
      <c r="E9" s="37"/>
      <c r="F9" s="37"/>
      <c r="G9" s="37"/>
      <c r="H9" s="37"/>
      <c r="J9" s="37"/>
      <c r="K9" s="37"/>
      <c r="L9" s="37"/>
      <c r="M9" s="36"/>
      <c r="N9" s="36" t="str">
        <f t="shared" ref="N9:N50" si="0">IF(H9=0,"",H9-G9)</f>
        <v/>
      </c>
      <c r="O9" s="9"/>
      <c r="P9" s="42"/>
      <c r="Q9" s="41"/>
      <c r="R9" s="42"/>
      <c r="S9" s="42"/>
      <c r="T9" s="9" t="str">
        <f>IF(N9="","",N9/G9)</f>
        <v/>
      </c>
      <c r="U9" s="19" t="str">
        <f t="shared" ref="U9:U50" si="1">IF(H9=0,"",H9-C9)</f>
        <v/>
      </c>
      <c r="V9" s="9" t="str">
        <f t="shared" ref="V9:V50" si="2">IF(U9="","",U9/C9)</f>
        <v/>
      </c>
    </row>
    <row r="10" spans="2:256" x14ac:dyDescent="0.2">
      <c r="B10" s="4" t="s">
        <v>7</v>
      </c>
      <c r="C10" s="36">
        <v>352167</v>
      </c>
      <c r="D10" s="36">
        <v>493373</v>
      </c>
      <c r="E10" s="36">
        <v>517661</v>
      </c>
      <c r="F10" s="36">
        <v>662195</v>
      </c>
      <c r="G10" s="36">
        <v>1008824</v>
      </c>
      <c r="H10" s="36">
        <v>1011435.4956492637</v>
      </c>
      <c r="I10" s="29"/>
      <c r="J10" s="36">
        <v>141205.59122808877</v>
      </c>
      <c r="K10" s="36">
        <v>24288.454217889404</v>
      </c>
      <c r="L10" s="36">
        <v>144534.22428786283</v>
      </c>
      <c r="M10" s="36">
        <v>346628.10378492938</v>
      </c>
      <c r="N10" s="36">
        <f t="shared" si="0"/>
        <v>2611.4956492637284</v>
      </c>
      <c r="O10" s="10"/>
      <c r="P10" s="43">
        <v>0.40100000000000002</v>
      </c>
      <c r="Q10" s="43">
        <v>4.9000000000000002E-2</v>
      </c>
      <c r="R10" s="43">
        <v>0.27900000000000003</v>
      </c>
      <c r="S10" s="43">
        <v>0.52300000000000002</v>
      </c>
      <c r="T10" s="11">
        <f t="shared" ref="T10:T50" si="3">IF(N10="","",N10/G10)</f>
        <v>2.5886533719099948E-3</v>
      </c>
      <c r="U10" s="18">
        <f t="shared" si="1"/>
        <v>659268.49564926373</v>
      </c>
      <c r="V10" s="11">
        <f t="shared" si="2"/>
        <v>1.8720337102830864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2:256" x14ac:dyDescent="0.2">
      <c r="C11" s="37"/>
      <c r="D11" s="37"/>
      <c r="E11" s="37"/>
      <c r="F11" s="37"/>
      <c r="G11" s="37"/>
      <c r="H11" s="37"/>
      <c r="J11" s="37"/>
      <c r="K11" s="37"/>
      <c r="L11" s="37"/>
      <c r="M11" s="36"/>
      <c r="N11" s="36" t="str">
        <f t="shared" ref="N11:N16" si="4">IF(H11=0,"",H11-G11)</f>
        <v/>
      </c>
      <c r="O11" s="9"/>
      <c r="P11" s="42"/>
      <c r="Q11" s="42"/>
      <c r="R11" s="42"/>
      <c r="S11" s="42"/>
      <c r="T11" s="9" t="str">
        <f t="shared" si="3"/>
        <v/>
      </c>
      <c r="U11" s="19" t="str">
        <f t="shared" ref="U11:U16" si="5">IF(H11=0,"",H11-C11)</f>
        <v/>
      </c>
      <c r="V11" s="9" t="str">
        <f t="shared" si="2"/>
        <v/>
      </c>
    </row>
    <row r="12" spans="2:256" x14ac:dyDescent="0.2">
      <c r="B12" s="1" t="s">
        <v>4</v>
      </c>
      <c r="C12" s="37">
        <v>332348</v>
      </c>
      <c r="D12" s="37">
        <v>339486</v>
      </c>
      <c r="E12" s="37">
        <v>460863</v>
      </c>
      <c r="F12" s="37">
        <v>566783</v>
      </c>
      <c r="G12" s="37">
        <v>1024267</v>
      </c>
      <c r="H12" s="37">
        <v>854354</v>
      </c>
      <c r="I12" s="30"/>
      <c r="J12" s="37">
        <v>7138</v>
      </c>
      <c r="K12" s="37">
        <v>121377</v>
      </c>
      <c r="L12" s="38">
        <v>105920</v>
      </c>
      <c r="M12" s="38">
        <v>457484</v>
      </c>
      <c r="N12" s="38">
        <f t="shared" si="4"/>
        <v>-169913</v>
      </c>
      <c r="O12" s="13"/>
      <c r="P12" s="44">
        <v>2.1000000000000001E-2</v>
      </c>
      <c r="Q12" s="44">
        <v>0.35799999999999998</v>
      </c>
      <c r="R12" s="46">
        <v>0.23</v>
      </c>
      <c r="S12" s="46">
        <v>0.80700000000000005</v>
      </c>
      <c r="T12" s="16">
        <f t="shared" si="3"/>
        <v>-0.16588741021628151</v>
      </c>
      <c r="U12" s="31">
        <f t="shared" si="5"/>
        <v>522006</v>
      </c>
      <c r="V12" s="16">
        <f t="shared" si="2"/>
        <v>1.5706608735421907</v>
      </c>
    </row>
    <row r="13" spans="2:256" x14ac:dyDescent="0.2">
      <c r="B13" s="5" t="s">
        <v>6</v>
      </c>
      <c r="C13" s="37">
        <v>357755</v>
      </c>
      <c r="D13" s="37">
        <v>522026</v>
      </c>
      <c r="E13" s="37">
        <v>428357</v>
      </c>
      <c r="F13" s="37">
        <v>614858</v>
      </c>
      <c r="G13" s="37">
        <v>959869</v>
      </c>
      <c r="H13" s="37">
        <v>1038656</v>
      </c>
      <c r="I13" s="30"/>
      <c r="J13" s="37">
        <v>164271</v>
      </c>
      <c r="K13" s="37">
        <v>-93669</v>
      </c>
      <c r="L13" s="38">
        <v>186501</v>
      </c>
      <c r="M13" s="38">
        <v>345011</v>
      </c>
      <c r="N13" s="38">
        <f t="shared" si="4"/>
        <v>78787</v>
      </c>
      <c r="O13" s="13"/>
      <c r="P13" s="44">
        <v>0.45900000000000002</v>
      </c>
      <c r="Q13" s="44">
        <v>-0.17899999999999999</v>
      </c>
      <c r="R13" s="46">
        <v>0.435</v>
      </c>
      <c r="S13" s="46">
        <v>0.56100000000000005</v>
      </c>
      <c r="T13" s="16">
        <f t="shared" si="3"/>
        <v>8.2080992302074551E-2</v>
      </c>
      <c r="U13" s="31">
        <f t="shared" si="5"/>
        <v>680901</v>
      </c>
      <c r="V13" s="16">
        <f t="shared" si="2"/>
        <v>1.9032606113122108</v>
      </c>
    </row>
    <row r="14" spans="2:256" x14ac:dyDescent="0.2">
      <c r="B14" s="5" t="s">
        <v>10</v>
      </c>
      <c r="C14" s="37">
        <v>329077</v>
      </c>
      <c r="D14" s="37">
        <v>520562</v>
      </c>
      <c r="E14" s="37">
        <v>525748</v>
      </c>
      <c r="F14" s="37">
        <v>751710</v>
      </c>
      <c r="G14" s="37">
        <v>974324</v>
      </c>
      <c r="H14" s="37">
        <v>989130</v>
      </c>
      <c r="I14" s="12"/>
      <c r="J14" s="37">
        <v>191485</v>
      </c>
      <c r="K14" s="37">
        <v>5186</v>
      </c>
      <c r="L14" s="38">
        <v>225962</v>
      </c>
      <c r="M14" s="38">
        <v>222614</v>
      </c>
      <c r="N14" s="38">
        <f t="shared" si="4"/>
        <v>14806</v>
      </c>
      <c r="O14" s="13"/>
      <c r="P14" s="44">
        <v>0.58199999999999996</v>
      </c>
      <c r="Q14" s="44">
        <v>0.01</v>
      </c>
      <c r="R14" s="46">
        <v>0.43</v>
      </c>
      <c r="S14" s="46">
        <v>0.29599999999999999</v>
      </c>
      <c r="T14" s="16">
        <f t="shared" si="3"/>
        <v>1.5196177041723288E-2</v>
      </c>
      <c r="U14" s="31">
        <f t="shared" si="5"/>
        <v>660053</v>
      </c>
      <c r="V14" s="16">
        <f t="shared" si="2"/>
        <v>2.005770685888105</v>
      </c>
    </row>
    <row r="15" spans="2:256" x14ac:dyDescent="0.2">
      <c r="B15" s="5" t="s">
        <v>16</v>
      </c>
      <c r="C15" s="37">
        <v>344590</v>
      </c>
      <c r="D15" s="37">
        <v>520778</v>
      </c>
      <c r="E15" s="37">
        <v>559979</v>
      </c>
      <c r="F15" s="37">
        <v>610832</v>
      </c>
      <c r="G15" s="37">
        <v>1037882</v>
      </c>
      <c r="H15" s="37">
        <v>929613</v>
      </c>
      <c r="I15" s="30"/>
      <c r="J15" s="37">
        <v>176188</v>
      </c>
      <c r="K15" s="37">
        <v>39201</v>
      </c>
      <c r="L15" s="38">
        <v>50853</v>
      </c>
      <c r="M15" s="38">
        <v>427050</v>
      </c>
      <c r="N15" s="38">
        <f t="shared" si="4"/>
        <v>-108269</v>
      </c>
      <c r="O15" s="13"/>
      <c r="P15" s="44">
        <v>0.51100000000000001</v>
      </c>
      <c r="Q15" s="44">
        <v>7.4999999999999997E-2</v>
      </c>
      <c r="R15" s="46">
        <v>9.0999999999999998E-2</v>
      </c>
      <c r="S15" s="46">
        <v>0.69899999999999995</v>
      </c>
      <c r="T15" s="16">
        <f t="shared" si="3"/>
        <v>-0.10431725379185688</v>
      </c>
      <c r="U15" s="31">
        <f t="shared" si="5"/>
        <v>585023</v>
      </c>
      <c r="V15" s="16">
        <f t="shared" si="2"/>
        <v>1.6977364404074407</v>
      </c>
    </row>
    <row r="16" spans="2:256" x14ac:dyDescent="0.2">
      <c r="B16" s="5" t="s">
        <v>17</v>
      </c>
      <c r="C16" s="37">
        <v>446488</v>
      </c>
      <c r="D16" s="37">
        <v>492252</v>
      </c>
      <c r="E16" s="37">
        <v>695895</v>
      </c>
      <c r="F16" s="37">
        <v>717316</v>
      </c>
      <c r="G16" s="37">
        <v>1158349</v>
      </c>
      <c r="H16" s="37">
        <v>1401897</v>
      </c>
      <c r="I16" s="30"/>
      <c r="J16" s="37">
        <v>45764</v>
      </c>
      <c r="K16" s="37">
        <v>203643</v>
      </c>
      <c r="L16" s="38">
        <v>21421</v>
      </c>
      <c r="M16" s="38">
        <v>441033</v>
      </c>
      <c r="N16" s="38">
        <f t="shared" si="4"/>
        <v>243548</v>
      </c>
      <c r="O16" s="13"/>
      <c r="P16" s="44">
        <v>0.10199999999999999</v>
      </c>
      <c r="Q16" s="44">
        <v>0.41399999999999998</v>
      </c>
      <c r="R16" s="46">
        <v>3.1E-2</v>
      </c>
      <c r="S16" s="46">
        <v>0.61499999999999999</v>
      </c>
      <c r="T16" s="16">
        <f t="shared" si="3"/>
        <v>0.21025442245817108</v>
      </c>
      <c r="U16" s="31">
        <f t="shared" si="5"/>
        <v>955409</v>
      </c>
      <c r="V16" s="16">
        <f t="shared" si="2"/>
        <v>2.1398313056565912</v>
      </c>
    </row>
    <row r="17" spans="2:256" x14ac:dyDescent="0.2">
      <c r="B17" s="5" t="s">
        <v>5</v>
      </c>
      <c r="C17" s="37" t="s">
        <v>0</v>
      </c>
      <c r="D17" s="37" t="s">
        <v>0</v>
      </c>
      <c r="E17" s="37" t="s">
        <v>0</v>
      </c>
      <c r="F17" s="37" t="s">
        <v>0</v>
      </c>
      <c r="G17" s="37" t="s">
        <v>0</v>
      </c>
      <c r="H17" s="37" t="s">
        <v>0</v>
      </c>
      <c r="I17" s="21"/>
      <c r="J17" s="37" t="s">
        <v>0</v>
      </c>
      <c r="K17" s="37" t="s">
        <v>0</v>
      </c>
      <c r="L17" s="37" t="s">
        <v>0</v>
      </c>
      <c r="M17" s="37" t="s">
        <v>0</v>
      </c>
      <c r="N17" s="37" t="s">
        <v>0</v>
      </c>
      <c r="O17" s="9"/>
      <c r="P17" s="42" t="s">
        <v>0</v>
      </c>
      <c r="Q17" s="42" t="s">
        <v>0</v>
      </c>
      <c r="R17" s="42" t="s">
        <v>0</v>
      </c>
      <c r="S17" s="42" t="s">
        <v>0</v>
      </c>
      <c r="T17" s="9" t="s">
        <v>0</v>
      </c>
      <c r="U17" s="19" t="s">
        <v>0</v>
      </c>
      <c r="V17" s="9" t="s">
        <v>0</v>
      </c>
    </row>
    <row r="18" spans="2:256" x14ac:dyDescent="0.2">
      <c r="C18" s="37"/>
      <c r="D18" s="37"/>
      <c r="E18" s="37"/>
      <c r="F18" s="37"/>
      <c r="G18" s="37"/>
      <c r="H18" s="37"/>
      <c r="J18" s="37"/>
      <c r="K18" s="37"/>
      <c r="L18" s="37"/>
      <c r="M18" s="36"/>
      <c r="N18" s="36" t="str">
        <f t="shared" si="0"/>
        <v/>
      </c>
      <c r="O18" s="9"/>
      <c r="P18" s="42"/>
      <c r="Q18" s="42"/>
      <c r="R18" s="42"/>
      <c r="S18" s="42"/>
      <c r="T18" s="9" t="str">
        <f t="shared" si="3"/>
        <v/>
      </c>
      <c r="U18" s="19" t="str">
        <f t="shared" si="1"/>
        <v/>
      </c>
      <c r="V18" s="9" t="str">
        <f t="shared" si="2"/>
        <v/>
      </c>
    </row>
    <row r="19" spans="2:256" x14ac:dyDescent="0.2">
      <c r="B19" s="6" t="s">
        <v>30</v>
      </c>
      <c r="C19" s="36">
        <v>411894</v>
      </c>
      <c r="D19" s="36">
        <v>582456</v>
      </c>
      <c r="E19" s="36">
        <v>575867</v>
      </c>
      <c r="F19" s="36">
        <v>752739</v>
      </c>
      <c r="G19" s="36">
        <v>1129235</v>
      </c>
      <c r="H19" s="36">
        <v>1039443.1480637813</v>
      </c>
      <c r="I19" s="29"/>
      <c r="J19" s="36">
        <v>520703</v>
      </c>
      <c r="K19" s="36">
        <v>-58895</v>
      </c>
      <c r="L19" s="36">
        <v>176871.83009366586</v>
      </c>
      <c r="M19" s="36">
        <v>376495.54314797721</v>
      </c>
      <c r="N19" s="36">
        <f t="shared" si="0"/>
        <v>-89791.851936218678</v>
      </c>
      <c r="O19" s="10"/>
      <c r="P19" s="43">
        <v>0.41399999999999998</v>
      </c>
      <c r="Q19" s="43">
        <v>-1.0999999999999999E-2</v>
      </c>
      <c r="R19" s="43">
        <v>0.307</v>
      </c>
      <c r="S19" s="43">
        <v>0.5</v>
      </c>
      <c r="T19" s="11">
        <f t="shared" si="3"/>
        <v>-7.9515647262278166E-2</v>
      </c>
      <c r="U19" s="18">
        <f t="shared" si="1"/>
        <v>627549.14806378132</v>
      </c>
      <c r="V19" s="11">
        <f t="shared" si="2"/>
        <v>1.523569530179564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2:256" x14ac:dyDescent="0.2">
      <c r="C20" s="37"/>
      <c r="D20" s="37"/>
      <c r="E20" s="37"/>
      <c r="F20" s="37"/>
      <c r="G20" s="37"/>
      <c r="H20" s="37"/>
      <c r="J20" s="37"/>
      <c r="K20" s="37"/>
      <c r="L20" s="37"/>
      <c r="M20" s="36"/>
      <c r="N20" s="36" t="str">
        <f t="shared" si="0"/>
        <v/>
      </c>
      <c r="O20" s="9"/>
      <c r="P20" s="42"/>
      <c r="Q20" s="42"/>
      <c r="R20" s="42"/>
      <c r="S20" s="42"/>
      <c r="T20" s="9" t="str">
        <f t="shared" si="3"/>
        <v/>
      </c>
      <c r="U20" s="19" t="str">
        <f t="shared" si="1"/>
        <v/>
      </c>
      <c r="V20" s="9" t="str">
        <f t="shared" si="2"/>
        <v/>
      </c>
    </row>
    <row r="21" spans="2:256" x14ac:dyDescent="0.2">
      <c r="B21" s="5" t="s">
        <v>14</v>
      </c>
      <c r="C21" s="37">
        <v>420302</v>
      </c>
      <c r="D21" s="37">
        <v>578279</v>
      </c>
      <c r="E21" s="37">
        <v>593358</v>
      </c>
      <c r="F21" s="37">
        <v>754746</v>
      </c>
      <c r="G21" s="37">
        <v>1169355</v>
      </c>
      <c r="H21" s="37">
        <v>1053941</v>
      </c>
      <c r="I21" s="12"/>
      <c r="J21" s="37">
        <v>157977</v>
      </c>
      <c r="K21" s="37">
        <v>15079</v>
      </c>
      <c r="L21" s="38">
        <v>161388</v>
      </c>
      <c r="M21" s="38">
        <v>414609</v>
      </c>
      <c r="N21" s="38">
        <f t="shared" si="0"/>
        <v>-115414</v>
      </c>
      <c r="O21" s="13"/>
      <c r="P21" s="44">
        <v>0.376</v>
      </c>
      <c r="Q21" s="44">
        <v>2.5999999999999999E-2</v>
      </c>
      <c r="R21" s="46">
        <v>0.27200000000000002</v>
      </c>
      <c r="S21" s="46">
        <v>0.54900000000000004</v>
      </c>
      <c r="T21" s="16">
        <f t="shared" si="3"/>
        <v>-9.8698855351882026E-2</v>
      </c>
      <c r="U21" s="31">
        <f t="shared" si="1"/>
        <v>633639</v>
      </c>
      <c r="V21" s="16">
        <f t="shared" si="2"/>
        <v>1.5075802637151381</v>
      </c>
    </row>
    <row r="22" spans="2:256" x14ac:dyDescent="0.2">
      <c r="B22" s="5" t="s">
        <v>21</v>
      </c>
      <c r="C22" s="37">
        <v>587159</v>
      </c>
      <c r="D22" s="37">
        <v>787024</v>
      </c>
      <c r="E22" s="37">
        <v>633894</v>
      </c>
      <c r="F22" s="37">
        <v>793623</v>
      </c>
      <c r="G22" s="37">
        <v>1156957</v>
      </c>
      <c r="H22" s="37">
        <v>1195894</v>
      </c>
      <c r="I22" s="30"/>
      <c r="J22" s="37">
        <v>199865</v>
      </c>
      <c r="K22" s="37">
        <v>-153130</v>
      </c>
      <c r="L22" s="38">
        <v>159729</v>
      </c>
      <c r="M22" s="38">
        <v>363334</v>
      </c>
      <c r="N22" s="38">
        <f t="shared" si="0"/>
        <v>38937</v>
      </c>
      <c r="O22" s="13"/>
      <c r="P22" s="44">
        <v>0.34</v>
      </c>
      <c r="Q22" s="44">
        <v>-0.19500000000000001</v>
      </c>
      <c r="R22" s="46">
        <v>0.252</v>
      </c>
      <c r="S22" s="46">
        <v>0.45800000000000002</v>
      </c>
      <c r="T22" s="16">
        <f t="shared" si="3"/>
        <v>3.3654664780108506E-2</v>
      </c>
      <c r="U22" s="31">
        <f t="shared" si="1"/>
        <v>608735</v>
      </c>
      <c r="V22" s="16">
        <f t="shared" si="2"/>
        <v>1.0367464349520317</v>
      </c>
    </row>
    <row r="23" spans="2:256" x14ac:dyDescent="0.2">
      <c r="B23" s="5" t="s">
        <v>22</v>
      </c>
      <c r="C23" s="37">
        <v>220789</v>
      </c>
      <c r="D23" s="37">
        <v>383650</v>
      </c>
      <c r="E23" s="37">
        <v>462806</v>
      </c>
      <c r="F23" s="37">
        <v>694515</v>
      </c>
      <c r="G23" s="37">
        <v>933487</v>
      </c>
      <c r="H23" s="37">
        <v>741326</v>
      </c>
      <c r="I23" s="30"/>
      <c r="J23" s="37">
        <v>162861</v>
      </c>
      <c r="K23" s="37">
        <v>79156</v>
      </c>
      <c r="L23" s="38">
        <v>231709</v>
      </c>
      <c r="M23" s="38">
        <v>238972</v>
      </c>
      <c r="N23" s="38">
        <f t="shared" si="0"/>
        <v>-192161</v>
      </c>
      <c r="O23" s="13"/>
      <c r="P23" s="44">
        <v>0.73799999999999999</v>
      </c>
      <c r="Q23" s="44">
        <v>0.20599999999999999</v>
      </c>
      <c r="R23" s="46">
        <v>0.501</v>
      </c>
      <c r="S23" s="46">
        <v>0.34399999999999997</v>
      </c>
      <c r="T23" s="16">
        <f t="shared" si="3"/>
        <v>-0.20585289350574781</v>
      </c>
      <c r="U23" s="31">
        <f t="shared" si="1"/>
        <v>520537</v>
      </c>
      <c r="V23" s="16">
        <f t="shared" si="2"/>
        <v>2.3576219829792247</v>
      </c>
    </row>
    <row r="24" spans="2:256" x14ac:dyDescent="0.2">
      <c r="C24" s="37"/>
      <c r="D24" s="37"/>
      <c r="E24" s="37"/>
      <c r="F24" s="37"/>
      <c r="G24" s="37"/>
      <c r="H24" s="37"/>
      <c r="J24" s="37"/>
      <c r="K24" s="37"/>
      <c r="L24" s="37"/>
      <c r="M24" s="36"/>
      <c r="N24" s="36" t="str">
        <f t="shared" si="0"/>
        <v/>
      </c>
      <c r="O24" s="9"/>
      <c r="P24" s="42"/>
      <c r="Q24" s="42"/>
      <c r="R24" s="42"/>
      <c r="S24" s="42"/>
      <c r="T24" s="9" t="str">
        <f t="shared" si="3"/>
        <v/>
      </c>
      <c r="U24" s="19" t="str">
        <f t="shared" si="1"/>
        <v/>
      </c>
      <c r="V24" s="9" t="str">
        <f t="shared" si="2"/>
        <v/>
      </c>
    </row>
    <row r="25" spans="2:256" x14ac:dyDescent="0.2">
      <c r="B25" s="4" t="s">
        <v>25</v>
      </c>
      <c r="C25" s="36">
        <v>227292</v>
      </c>
      <c r="D25" s="36">
        <v>335953</v>
      </c>
      <c r="E25" s="36">
        <v>347432</v>
      </c>
      <c r="F25" s="36">
        <v>439707</v>
      </c>
      <c r="G25" s="36">
        <v>822406</v>
      </c>
      <c r="H25" s="36">
        <v>773212.00155884644</v>
      </c>
      <c r="I25" s="29"/>
      <c r="J25" s="36">
        <v>344449</v>
      </c>
      <c r="K25" s="36">
        <v>44249</v>
      </c>
      <c r="L25" s="36">
        <v>92274.830442154722</v>
      </c>
      <c r="M25" s="36">
        <v>382698.90074861149</v>
      </c>
      <c r="N25" s="36">
        <f t="shared" si="0"/>
        <v>-49193.998441153555</v>
      </c>
      <c r="O25" s="10"/>
      <c r="P25" s="43">
        <v>0.47799999999999998</v>
      </c>
      <c r="Q25" s="43">
        <v>3.4000000000000002E-2</v>
      </c>
      <c r="R25" s="43">
        <v>0.26600000000000001</v>
      </c>
      <c r="S25" s="43">
        <v>0.87</v>
      </c>
      <c r="T25" s="11">
        <f t="shared" si="3"/>
        <v>-5.981716869910185E-2</v>
      </c>
      <c r="U25" s="18">
        <f t="shared" si="1"/>
        <v>545920.00155884644</v>
      </c>
      <c r="V25" s="11">
        <f t="shared" si="2"/>
        <v>2.4018443304597015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2:256" x14ac:dyDescent="0.2">
      <c r="C26" s="37"/>
      <c r="D26" s="37"/>
      <c r="E26" s="37"/>
      <c r="F26" s="37"/>
      <c r="G26" s="37"/>
      <c r="H26" s="37"/>
      <c r="J26" s="37"/>
      <c r="K26" s="37"/>
      <c r="L26" s="37"/>
      <c r="M26" s="36"/>
      <c r="N26" s="36" t="str">
        <f t="shared" si="0"/>
        <v/>
      </c>
      <c r="O26" s="9"/>
      <c r="P26" s="42"/>
      <c r="Q26" s="42"/>
      <c r="R26" s="42"/>
      <c r="S26" s="42"/>
      <c r="T26" s="9" t="str">
        <f t="shared" si="3"/>
        <v/>
      </c>
      <c r="U26" s="19" t="str">
        <f t="shared" si="1"/>
        <v/>
      </c>
      <c r="V26" s="9" t="str">
        <f t="shared" si="2"/>
        <v/>
      </c>
    </row>
    <row r="27" spans="2:256" x14ac:dyDescent="0.2">
      <c r="B27" s="5" t="s">
        <v>8</v>
      </c>
      <c r="C27" s="37">
        <v>237760</v>
      </c>
      <c r="D27" s="37">
        <v>367263</v>
      </c>
      <c r="E27" s="37">
        <v>369552</v>
      </c>
      <c r="F27" s="37">
        <v>410285</v>
      </c>
      <c r="G27" s="37">
        <v>825428</v>
      </c>
      <c r="H27" s="37">
        <v>921744</v>
      </c>
      <c r="I27" s="30"/>
      <c r="J27" s="37">
        <v>129503</v>
      </c>
      <c r="K27" s="37">
        <v>2289</v>
      </c>
      <c r="L27" s="38">
        <v>40733</v>
      </c>
      <c r="M27" s="38">
        <v>415143</v>
      </c>
      <c r="N27" s="38">
        <f t="shared" si="0"/>
        <v>96316</v>
      </c>
      <c r="O27" s="13"/>
      <c r="P27" s="44">
        <v>0.54500000000000004</v>
      </c>
      <c r="Q27" s="44">
        <v>6.0000000000000001E-3</v>
      </c>
      <c r="R27" s="46">
        <v>0.11</v>
      </c>
      <c r="S27" s="46">
        <v>1.012</v>
      </c>
      <c r="T27" s="16">
        <f t="shared" si="3"/>
        <v>0.11668613131611721</v>
      </c>
      <c r="U27" s="31">
        <f t="shared" si="1"/>
        <v>683984</v>
      </c>
      <c r="V27" s="16">
        <f t="shared" si="2"/>
        <v>2.8767833109017498</v>
      </c>
    </row>
    <row r="28" spans="2:256" x14ac:dyDescent="0.2">
      <c r="B28" s="5" t="s">
        <v>12</v>
      </c>
      <c r="C28" s="37">
        <v>232767</v>
      </c>
      <c r="D28" s="37">
        <v>380124</v>
      </c>
      <c r="E28" s="37">
        <v>423528</v>
      </c>
      <c r="F28" s="37">
        <v>504614</v>
      </c>
      <c r="G28" s="37">
        <v>846793</v>
      </c>
      <c r="H28" s="37">
        <v>788221</v>
      </c>
      <c r="I28" s="30"/>
      <c r="J28" s="37">
        <v>147357</v>
      </c>
      <c r="K28" s="37">
        <v>43404</v>
      </c>
      <c r="L28" s="38">
        <v>81086</v>
      </c>
      <c r="M28" s="38">
        <v>342179</v>
      </c>
      <c r="N28" s="38">
        <f t="shared" si="0"/>
        <v>-58572</v>
      </c>
      <c r="O28" s="13"/>
      <c r="P28" s="44">
        <v>0.63300000000000001</v>
      </c>
      <c r="Q28" s="44">
        <v>0.114</v>
      </c>
      <c r="R28" s="46">
        <v>0.191</v>
      </c>
      <c r="S28" s="46">
        <v>0.67800000000000005</v>
      </c>
      <c r="T28" s="16">
        <f t="shared" si="3"/>
        <v>-6.916920664200106E-2</v>
      </c>
      <c r="U28" s="31">
        <f t="shared" si="1"/>
        <v>555454</v>
      </c>
      <c r="V28" s="16">
        <f t="shared" si="2"/>
        <v>2.3863090558369526</v>
      </c>
    </row>
    <row r="29" spans="2:256" x14ac:dyDescent="0.2">
      <c r="B29" s="5" t="s">
        <v>26</v>
      </c>
      <c r="C29" s="37">
        <v>216780</v>
      </c>
      <c r="D29" s="37">
        <v>284369</v>
      </c>
      <c r="E29" s="37">
        <v>282925</v>
      </c>
      <c r="F29" s="37">
        <v>409009</v>
      </c>
      <c r="G29" s="37">
        <v>804658</v>
      </c>
      <c r="H29" s="37">
        <v>700920</v>
      </c>
      <c r="I29" s="30"/>
      <c r="J29" s="37">
        <v>67589</v>
      </c>
      <c r="K29" s="37">
        <v>-1444</v>
      </c>
      <c r="L29" s="38">
        <v>126084</v>
      </c>
      <c r="M29" s="38">
        <v>395649</v>
      </c>
      <c r="N29" s="38">
        <f t="shared" si="0"/>
        <v>-103738</v>
      </c>
      <c r="O29" s="13"/>
      <c r="P29" s="44">
        <v>0.312</v>
      </c>
      <c r="Q29" s="44">
        <v>-5.0000000000000001E-3</v>
      </c>
      <c r="R29" s="46">
        <v>0.44600000000000001</v>
      </c>
      <c r="S29" s="46">
        <v>0.96699999999999997</v>
      </c>
      <c r="T29" s="16">
        <f t="shared" si="3"/>
        <v>-0.12892185251373875</v>
      </c>
      <c r="U29" s="31">
        <f t="shared" si="1"/>
        <v>484140</v>
      </c>
      <c r="V29" s="16">
        <f t="shared" si="2"/>
        <v>2.2333241073899806</v>
      </c>
    </row>
    <row r="30" spans="2:256" x14ac:dyDescent="0.2">
      <c r="C30" s="37"/>
      <c r="D30" s="37"/>
      <c r="E30" s="37"/>
      <c r="F30" s="37"/>
      <c r="G30" s="37"/>
      <c r="H30" s="37"/>
      <c r="J30" s="37"/>
      <c r="K30" s="37"/>
      <c r="L30" s="37"/>
      <c r="M30" s="36"/>
      <c r="N30" s="36" t="str">
        <f t="shared" si="0"/>
        <v/>
      </c>
      <c r="O30" s="9"/>
      <c r="P30" s="42"/>
      <c r="Q30" s="42"/>
      <c r="R30" s="42"/>
      <c r="S30" s="42"/>
      <c r="T30" s="9" t="str">
        <f t="shared" si="3"/>
        <v/>
      </c>
      <c r="U30" s="19" t="str">
        <f t="shared" si="1"/>
        <v/>
      </c>
      <c r="V30" s="9" t="str">
        <f t="shared" si="2"/>
        <v/>
      </c>
    </row>
    <row r="31" spans="2:256" x14ac:dyDescent="0.2">
      <c r="B31" s="4" t="s">
        <v>31</v>
      </c>
      <c r="C31" s="36">
        <v>227528</v>
      </c>
      <c r="D31" s="36">
        <v>292189</v>
      </c>
      <c r="E31" s="36">
        <v>324647</v>
      </c>
      <c r="F31" s="36">
        <v>442791</v>
      </c>
      <c r="G31" s="36">
        <v>866573</v>
      </c>
      <c r="H31" s="36">
        <v>716286.94609460945</v>
      </c>
      <c r="I31" s="29"/>
      <c r="J31" s="36">
        <v>160426</v>
      </c>
      <c r="K31" s="36">
        <v>138481</v>
      </c>
      <c r="L31" s="36">
        <v>118144.36332635517</v>
      </c>
      <c r="M31" s="36">
        <v>423781.79041177349</v>
      </c>
      <c r="N31" s="36">
        <f t="shared" si="0"/>
        <v>-150286.05390539055</v>
      </c>
      <c r="O31" s="10"/>
      <c r="P31" s="43">
        <v>0.28399999999999997</v>
      </c>
      <c r="Q31" s="43">
        <v>0.111</v>
      </c>
      <c r="R31" s="43">
        <v>0.36399999999999999</v>
      </c>
      <c r="S31" s="43">
        <v>0.95699999999999996</v>
      </c>
      <c r="T31" s="11">
        <f t="shared" si="3"/>
        <v>-0.17342572859457953</v>
      </c>
      <c r="U31" s="18">
        <f t="shared" si="1"/>
        <v>488758.94609460945</v>
      </c>
      <c r="V31" s="11">
        <f t="shared" si="2"/>
        <v>2.1481265870337252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2:256" x14ac:dyDescent="0.2">
      <c r="C32" s="37"/>
      <c r="D32" s="37"/>
      <c r="E32" s="37"/>
      <c r="F32" s="37"/>
      <c r="G32" s="37"/>
      <c r="H32" s="37"/>
      <c r="J32" s="37"/>
      <c r="K32" s="37"/>
      <c r="L32" s="37"/>
      <c r="M32" s="36"/>
      <c r="N32" s="36" t="str">
        <f t="shared" si="0"/>
        <v/>
      </c>
      <c r="O32" s="9"/>
      <c r="P32" s="42"/>
      <c r="Q32" s="42"/>
      <c r="R32" s="42"/>
      <c r="S32" s="42"/>
      <c r="T32" s="9" t="str">
        <f t="shared" si="3"/>
        <v/>
      </c>
      <c r="U32" s="19" t="str">
        <f t="shared" si="1"/>
        <v/>
      </c>
      <c r="V32" s="9" t="str">
        <f t="shared" si="2"/>
        <v/>
      </c>
    </row>
    <row r="33" spans="2:256" x14ac:dyDescent="0.2">
      <c r="B33" s="5" t="s">
        <v>3</v>
      </c>
      <c r="C33" s="37">
        <v>152385</v>
      </c>
      <c r="D33" s="37">
        <v>182228</v>
      </c>
      <c r="E33" s="37">
        <v>251600</v>
      </c>
      <c r="F33" s="37">
        <v>315842</v>
      </c>
      <c r="G33" s="37">
        <v>534085</v>
      </c>
      <c r="H33" s="37">
        <v>435282</v>
      </c>
      <c r="I33" s="30"/>
      <c r="J33" s="37">
        <v>29843</v>
      </c>
      <c r="K33" s="37">
        <v>69372</v>
      </c>
      <c r="L33" s="38">
        <v>64242</v>
      </c>
      <c r="M33" s="38">
        <v>218243</v>
      </c>
      <c r="N33" s="38">
        <f t="shared" si="0"/>
        <v>-98803</v>
      </c>
      <c r="O33" s="13"/>
      <c r="P33" s="44">
        <v>0.19600000000000001</v>
      </c>
      <c r="Q33" s="44">
        <v>0.38100000000000001</v>
      </c>
      <c r="R33" s="46">
        <v>0.255</v>
      </c>
      <c r="S33" s="46">
        <v>0.69099999999999995</v>
      </c>
      <c r="T33" s="16">
        <f t="shared" si="3"/>
        <v>-0.18499489781589074</v>
      </c>
      <c r="U33" s="31">
        <f t="shared" si="1"/>
        <v>282897</v>
      </c>
      <c r="V33" s="16">
        <f t="shared" si="2"/>
        <v>1.8564622502214785</v>
      </c>
    </row>
    <row r="34" spans="2:256" x14ac:dyDescent="0.2">
      <c r="B34" s="5" t="s">
        <v>15</v>
      </c>
      <c r="C34" s="37">
        <v>180133</v>
      </c>
      <c r="D34" s="37">
        <v>194104</v>
      </c>
      <c r="E34" s="37">
        <v>238372</v>
      </c>
      <c r="F34" s="37">
        <v>306298</v>
      </c>
      <c r="G34" s="37">
        <v>816952</v>
      </c>
      <c r="H34" s="37">
        <v>600378</v>
      </c>
      <c r="I34" s="30"/>
      <c r="J34" s="37">
        <v>13971</v>
      </c>
      <c r="K34" s="37">
        <v>44268</v>
      </c>
      <c r="L34" s="38">
        <v>67926</v>
      </c>
      <c r="M34" s="38">
        <v>510654</v>
      </c>
      <c r="N34" s="38">
        <f t="shared" si="0"/>
        <v>-216574</v>
      </c>
      <c r="O34" s="13"/>
      <c r="P34" s="44">
        <v>7.8E-2</v>
      </c>
      <c r="Q34" s="44">
        <v>0.22800000000000001</v>
      </c>
      <c r="R34" s="46">
        <v>0.28499999999999998</v>
      </c>
      <c r="S34" s="46">
        <v>1.667</v>
      </c>
      <c r="T34" s="16">
        <f t="shared" si="3"/>
        <v>-0.26510003035674068</v>
      </c>
      <c r="U34" s="31">
        <f t="shared" si="1"/>
        <v>420245</v>
      </c>
      <c r="V34" s="16">
        <f t="shared" si="2"/>
        <v>2.3329706383616551</v>
      </c>
    </row>
    <row r="35" spans="2:256" x14ac:dyDescent="0.2">
      <c r="B35" s="5" t="s">
        <v>29</v>
      </c>
      <c r="C35" s="37">
        <v>282451</v>
      </c>
      <c r="D35" s="37">
        <v>399063</v>
      </c>
      <c r="E35" s="37">
        <v>423904</v>
      </c>
      <c r="F35" s="37">
        <v>600354</v>
      </c>
      <c r="G35" s="37">
        <v>1025346</v>
      </c>
      <c r="H35" s="37">
        <v>901268</v>
      </c>
      <c r="I35" s="30"/>
      <c r="J35" s="37">
        <v>116612</v>
      </c>
      <c r="K35" s="37">
        <v>24841</v>
      </c>
      <c r="L35" s="38">
        <v>176450</v>
      </c>
      <c r="M35" s="38">
        <v>424992</v>
      </c>
      <c r="N35" s="38">
        <f t="shared" si="0"/>
        <v>-124078</v>
      </c>
      <c r="O35" s="13"/>
      <c r="P35" s="44">
        <v>0.41299999999999998</v>
      </c>
      <c r="Q35" s="44">
        <v>6.2E-2</v>
      </c>
      <c r="R35" s="46">
        <v>0.41599999999999998</v>
      </c>
      <c r="S35" s="46">
        <v>0.70799999999999996</v>
      </c>
      <c r="T35" s="16">
        <f t="shared" si="3"/>
        <v>-0.1210108587735262</v>
      </c>
      <c r="U35" s="31">
        <f t="shared" si="1"/>
        <v>618817</v>
      </c>
      <c r="V35" s="16">
        <f t="shared" si="2"/>
        <v>2.1908826663739904</v>
      </c>
    </row>
    <row r="36" spans="2:256" x14ac:dyDescent="0.2">
      <c r="C36" s="37"/>
      <c r="D36" s="37"/>
      <c r="E36" s="37"/>
      <c r="F36" s="37"/>
      <c r="G36" s="37"/>
      <c r="H36" s="37"/>
      <c r="J36" s="37"/>
      <c r="K36" s="37"/>
      <c r="L36" s="37"/>
      <c r="M36" s="36"/>
      <c r="N36" s="36" t="str">
        <f t="shared" si="0"/>
        <v/>
      </c>
      <c r="O36" s="9"/>
      <c r="P36" s="42"/>
      <c r="Q36" s="42"/>
      <c r="R36" s="42"/>
      <c r="S36" s="42"/>
      <c r="T36" s="9" t="str">
        <f t="shared" si="3"/>
        <v/>
      </c>
      <c r="U36" s="19" t="str">
        <f t="shared" si="1"/>
        <v/>
      </c>
      <c r="V36" s="9" t="str">
        <f t="shared" si="2"/>
        <v/>
      </c>
    </row>
    <row r="37" spans="2:256" x14ac:dyDescent="0.2">
      <c r="B37" s="6" t="s">
        <v>28</v>
      </c>
      <c r="C37" s="36">
        <v>610319</v>
      </c>
      <c r="D37" s="36">
        <v>804628</v>
      </c>
      <c r="E37" s="36">
        <v>876713</v>
      </c>
      <c r="F37" s="36">
        <v>1051396</v>
      </c>
      <c r="G37" s="36">
        <v>1560371</v>
      </c>
      <c r="H37" s="36">
        <v>1824461.8671710803</v>
      </c>
      <c r="I37" s="29"/>
      <c r="J37" s="36">
        <v>1171488</v>
      </c>
      <c r="K37" s="36">
        <v>238531</v>
      </c>
      <c r="L37" s="36">
        <v>174683.50719126046</v>
      </c>
      <c r="M37" s="36">
        <v>508974.363061351</v>
      </c>
      <c r="N37" s="36">
        <f t="shared" si="0"/>
        <v>264090.86717108032</v>
      </c>
      <c r="O37" s="10"/>
      <c r="P37" s="43">
        <v>0.318</v>
      </c>
      <c r="Q37" s="43">
        <v>0.09</v>
      </c>
      <c r="R37" s="43">
        <v>0.19900000000000001</v>
      </c>
      <c r="S37" s="43">
        <v>0.48399999999999999</v>
      </c>
      <c r="T37" s="11">
        <f t="shared" si="3"/>
        <v>0.16924876658889476</v>
      </c>
      <c r="U37" s="18">
        <f t="shared" si="1"/>
        <v>1214142.8671710803</v>
      </c>
      <c r="V37" s="11">
        <f t="shared" si="2"/>
        <v>1.9893578066078237</v>
      </c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2:256" x14ac:dyDescent="0.2">
      <c r="C38" s="37"/>
      <c r="D38" s="37"/>
      <c r="E38" s="37"/>
      <c r="F38" s="37"/>
      <c r="G38" s="37"/>
      <c r="H38" s="37"/>
      <c r="J38" s="37"/>
      <c r="K38" s="37"/>
      <c r="L38" s="37"/>
      <c r="M38" s="36"/>
      <c r="N38" s="36" t="str">
        <f t="shared" si="0"/>
        <v/>
      </c>
      <c r="O38" s="9"/>
      <c r="P38" s="42"/>
      <c r="Q38" s="42"/>
      <c r="R38" s="42"/>
      <c r="S38" s="42"/>
      <c r="T38" s="9" t="str">
        <f t="shared" si="3"/>
        <v/>
      </c>
      <c r="U38" s="19" t="str">
        <f t="shared" si="1"/>
        <v/>
      </c>
      <c r="V38" s="9" t="str">
        <f t="shared" si="2"/>
        <v/>
      </c>
    </row>
    <row r="39" spans="2:256" x14ac:dyDescent="0.2">
      <c r="B39" s="5" t="s">
        <v>9</v>
      </c>
      <c r="C39" s="37">
        <v>347781</v>
      </c>
      <c r="D39" s="37">
        <v>416274</v>
      </c>
      <c r="E39" s="37">
        <v>487755</v>
      </c>
      <c r="F39" s="37">
        <v>623769</v>
      </c>
      <c r="G39" s="37">
        <v>1260068</v>
      </c>
      <c r="H39" s="37">
        <v>1395852</v>
      </c>
      <c r="I39" s="30"/>
      <c r="J39" s="37">
        <v>68493</v>
      </c>
      <c r="K39" s="37">
        <v>71481</v>
      </c>
      <c r="L39" s="38">
        <v>136014</v>
      </c>
      <c r="M39" s="38">
        <v>636299</v>
      </c>
      <c r="N39" s="38">
        <f t="shared" si="0"/>
        <v>135784</v>
      </c>
      <c r="O39" s="13"/>
      <c r="P39" s="44">
        <v>0.19700000000000001</v>
      </c>
      <c r="Q39" s="44">
        <v>0.17199999999999999</v>
      </c>
      <c r="R39" s="46">
        <v>0.27900000000000003</v>
      </c>
      <c r="S39" s="46">
        <v>1.02</v>
      </c>
      <c r="T39" s="16">
        <f t="shared" si="3"/>
        <v>0.10775926378576395</v>
      </c>
      <c r="U39" s="31">
        <f t="shared" si="1"/>
        <v>1048071</v>
      </c>
      <c r="V39" s="16">
        <f t="shared" si="2"/>
        <v>3.0135947622210528</v>
      </c>
    </row>
    <row r="40" spans="2:256" x14ac:dyDescent="0.2">
      <c r="B40" s="5" t="s">
        <v>11</v>
      </c>
      <c r="C40" s="37">
        <v>484683</v>
      </c>
      <c r="D40" s="37">
        <v>556620</v>
      </c>
      <c r="E40" s="37">
        <v>717701</v>
      </c>
      <c r="F40" s="37">
        <v>976857</v>
      </c>
      <c r="G40" s="37">
        <v>1121597</v>
      </c>
      <c r="H40" s="37">
        <v>1121347</v>
      </c>
      <c r="I40" s="30"/>
      <c r="J40" s="37">
        <v>71937</v>
      </c>
      <c r="K40" s="37">
        <v>161081</v>
      </c>
      <c r="L40" s="38">
        <v>259156</v>
      </c>
      <c r="M40" s="38">
        <v>144740</v>
      </c>
      <c r="N40" s="38">
        <f t="shared" si="0"/>
        <v>-250</v>
      </c>
      <c r="O40" s="13"/>
      <c r="P40" s="44">
        <v>0.14799999999999999</v>
      </c>
      <c r="Q40" s="44">
        <v>0.28899999999999998</v>
      </c>
      <c r="R40" s="46">
        <v>0.36099999999999999</v>
      </c>
      <c r="S40" s="46">
        <v>0.14799999999999999</v>
      </c>
      <c r="T40" s="16">
        <f t="shared" si="3"/>
        <v>-2.2289645924516559E-4</v>
      </c>
      <c r="U40" s="31">
        <f t="shared" si="1"/>
        <v>636664</v>
      </c>
      <c r="V40" s="16">
        <f t="shared" si="2"/>
        <v>1.3135678371224078</v>
      </c>
    </row>
    <row r="41" spans="2:256" x14ac:dyDescent="0.2">
      <c r="B41" s="5" t="s">
        <v>18</v>
      </c>
      <c r="C41" s="37">
        <v>923353</v>
      </c>
      <c r="D41" s="37">
        <v>1068149</v>
      </c>
      <c r="E41" s="37">
        <v>1064170</v>
      </c>
      <c r="F41" s="37">
        <v>1235084</v>
      </c>
      <c r="G41" s="37">
        <v>2076300</v>
      </c>
      <c r="H41" s="37">
        <v>2472676</v>
      </c>
      <c r="I41" s="30"/>
      <c r="J41" s="37">
        <v>144796</v>
      </c>
      <c r="K41" s="37">
        <v>-3979</v>
      </c>
      <c r="L41" s="38">
        <v>170914</v>
      </c>
      <c r="M41" s="38">
        <v>841216</v>
      </c>
      <c r="N41" s="38">
        <f t="shared" si="0"/>
        <v>396376</v>
      </c>
      <c r="O41" s="13"/>
      <c r="P41" s="44">
        <v>0.157</v>
      </c>
      <c r="Q41" s="44">
        <v>-4.0000000000000001E-3</v>
      </c>
      <c r="R41" s="46">
        <v>0.161</v>
      </c>
      <c r="S41" s="46">
        <v>0.68100000000000005</v>
      </c>
      <c r="T41" s="16">
        <f t="shared" si="3"/>
        <v>0.19090497519626259</v>
      </c>
      <c r="U41" s="31">
        <f t="shared" si="1"/>
        <v>1549323</v>
      </c>
      <c r="V41" s="16">
        <f t="shared" si="2"/>
        <v>1.677931408681187</v>
      </c>
    </row>
    <row r="42" spans="2:256" x14ac:dyDescent="0.2">
      <c r="B42" s="5" t="s">
        <v>23</v>
      </c>
      <c r="C42" s="37">
        <v>680385</v>
      </c>
      <c r="D42" s="37">
        <v>1022070</v>
      </c>
      <c r="E42" s="37">
        <v>1150438</v>
      </c>
      <c r="F42" s="37">
        <v>1144839</v>
      </c>
      <c r="G42" s="37">
        <v>1631776</v>
      </c>
      <c r="H42" s="37">
        <v>2204233</v>
      </c>
      <c r="I42" s="30"/>
      <c r="J42" s="37">
        <v>341685</v>
      </c>
      <c r="K42" s="37">
        <v>128368</v>
      </c>
      <c r="L42" s="38">
        <v>-5599</v>
      </c>
      <c r="M42" s="38">
        <v>486937</v>
      </c>
      <c r="N42" s="38">
        <f t="shared" si="0"/>
        <v>572457</v>
      </c>
      <c r="O42" s="13"/>
      <c r="P42" s="44">
        <v>0.502</v>
      </c>
      <c r="Q42" s="44">
        <v>0.126</v>
      </c>
      <c r="R42" s="46">
        <v>-5.0000000000000001E-3</v>
      </c>
      <c r="S42" s="46">
        <v>0.42499999999999999</v>
      </c>
      <c r="T42" s="16">
        <f t="shared" si="3"/>
        <v>0.35081837212950795</v>
      </c>
      <c r="U42" s="31">
        <f t="shared" si="1"/>
        <v>1523848</v>
      </c>
      <c r="V42" s="16">
        <f t="shared" si="2"/>
        <v>2.2396848842934514</v>
      </c>
    </row>
    <row r="43" spans="2:256" x14ac:dyDescent="0.2">
      <c r="B43" s="5" t="s">
        <v>27</v>
      </c>
      <c r="C43" s="37">
        <v>920090</v>
      </c>
      <c r="D43" s="37">
        <v>1464667</v>
      </c>
      <c r="E43" s="37">
        <v>1346247</v>
      </c>
      <c r="F43" s="37">
        <v>1583295</v>
      </c>
      <c r="G43" s="37">
        <v>2204538</v>
      </c>
      <c r="H43" s="37">
        <v>2408599</v>
      </c>
      <c r="I43" s="30"/>
      <c r="J43" s="37">
        <v>544577</v>
      </c>
      <c r="K43" s="37">
        <v>-118420</v>
      </c>
      <c r="L43" s="38">
        <v>237048</v>
      </c>
      <c r="M43" s="38">
        <v>621243</v>
      </c>
      <c r="N43" s="38">
        <f t="shared" si="0"/>
        <v>204061</v>
      </c>
      <c r="O43" s="13"/>
      <c r="P43" s="44">
        <v>0.59199999999999997</v>
      </c>
      <c r="Q43" s="44">
        <v>-8.1000000000000003E-2</v>
      </c>
      <c r="R43" s="46">
        <v>0.17599999999999999</v>
      </c>
      <c r="S43" s="46">
        <v>0.39200000000000002</v>
      </c>
      <c r="T43" s="16">
        <f t="shared" si="3"/>
        <v>9.2564065577458859E-2</v>
      </c>
      <c r="U43" s="31">
        <f t="shared" si="1"/>
        <v>1488509</v>
      </c>
      <c r="V43" s="16">
        <f t="shared" si="2"/>
        <v>1.6177863035137867</v>
      </c>
    </row>
    <row r="44" spans="2:256" x14ac:dyDescent="0.2">
      <c r="C44" s="37"/>
      <c r="D44" s="37"/>
      <c r="E44" s="37"/>
      <c r="F44" s="37"/>
      <c r="G44" s="37"/>
      <c r="H44" s="37"/>
      <c r="J44" s="37"/>
      <c r="K44" s="37"/>
      <c r="L44" s="37"/>
      <c r="M44" s="36"/>
      <c r="N44" s="36" t="str">
        <f t="shared" si="0"/>
        <v/>
      </c>
      <c r="O44" s="9"/>
      <c r="P44" s="42"/>
      <c r="Q44" s="42"/>
      <c r="R44" s="42"/>
      <c r="S44" s="42"/>
      <c r="T44" s="9" t="str">
        <f t="shared" si="3"/>
        <v/>
      </c>
      <c r="U44" s="19" t="str">
        <f t="shared" si="1"/>
        <v/>
      </c>
      <c r="V44" s="9" t="str">
        <f t="shared" si="2"/>
        <v/>
      </c>
    </row>
    <row r="45" spans="2:256" x14ac:dyDescent="0.2">
      <c r="B45" s="4" t="s">
        <v>19</v>
      </c>
      <c r="C45" s="36">
        <v>318179</v>
      </c>
      <c r="D45" s="36">
        <v>423225</v>
      </c>
      <c r="E45" s="36">
        <v>501053</v>
      </c>
      <c r="F45" s="36">
        <v>700274</v>
      </c>
      <c r="G45" s="36">
        <v>1252635</v>
      </c>
      <c r="H45" s="36">
        <v>1340107.5863151287</v>
      </c>
      <c r="I45" s="29"/>
      <c r="J45" s="36">
        <v>457142</v>
      </c>
      <c r="K45" s="36">
        <v>337738</v>
      </c>
      <c r="L45" s="36">
        <v>199220.89846074779</v>
      </c>
      <c r="M45" s="36">
        <v>552360.73330549547</v>
      </c>
      <c r="N45" s="36">
        <f t="shared" si="0"/>
        <v>87472.586315128719</v>
      </c>
      <c r="O45" s="10"/>
      <c r="P45" s="43">
        <v>0.33</v>
      </c>
      <c r="Q45" s="43">
        <v>0.184</v>
      </c>
      <c r="R45" s="43">
        <v>0.39800000000000002</v>
      </c>
      <c r="S45" s="43">
        <v>0.78900000000000003</v>
      </c>
      <c r="T45" s="11">
        <f t="shared" si="3"/>
        <v>6.983086558744464E-2</v>
      </c>
      <c r="U45" s="18">
        <f t="shared" si="1"/>
        <v>1021928.5863151287</v>
      </c>
      <c r="V45" s="11">
        <f t="shared" si="2"/>
        <v>3.2118040043973006</v>
      </c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2:256" x14ac:dyDescent="0.2">
      <c r="C46" s="37"/>
      <c r="D46" s="37"/>
      <c r="E46" s="37"/>
      <c r="F46" s="37"/>
      <c r="G46" s="37"/>
      <c r="H46" s="37"/>
      <c r="J46" s="37"/>
      <c r="K46" s="37"/>
      <c r="L46" s="37"/>
      <c r="M46" s="36"/>
      <c r="N46" s="36" t="str">
        <f t="shared" si="0"/>
        <v/>
      </c>
      <c r="O46" s="9"/>
      <c r="P46" s="42"/>
      <c r="Q46" s="42"/>
      <c r="R46" s="42"/>
      <c r="S46" s="42"/>
      <c r="T46" s="9" t="str">
        <f t="shared" si="3"/>
        <v/>
      </c>
      <c r="U46" s="19" t="str">
        <f t="shared" si="1"/>
        <v/>
      </c>
      <c r="V46" s="9" t="str">
        <f t="shared" si="2"/>
        <v/>
      </c>
    </row>
    <row r="47" spans="2:256" x14ac:dyDescent="0.2">
      <c r="B47" s="5" t="s">
        <v>13</v>
      </c>
      <c r="C47" s="37">
        <v>456990</v>
      </c>
      <c r="D47" s="37">
        <v>692153</v>
      </c>
      <c r="E47" s="37">
        <v>830050</v>
      </c>
      <c r="F47" s="37">
        <v>1008456</v>
      </c>
      <c r="G47" s="37">
        <v>1538075</v>
      </c>
      <c r="H47" s="37">
        <v>1557509</v>
      </c>
      <c r="I47" s="30"/>
      <c r="J47" s="37">
        <v>235163</v>
      </c>
      <c r="K47" s="37">
        <v>137897</v>
      </c>
      <c r="L47" s="38">
        <v>178406</v>
      </c>
      <c r="M47" s="38">
        <v>529619</v>
      </c>
      <c r="N47" s="38">
        <f t="shared" si="0"/>
        <v>19434</v>
      </c>
      <c r="O47" s="13"/>
      <c r="P47" s="44">
        <v>0.51500000000000001</v>
      </c>
      <c r="Q47" s="44">
        <v>0.19900000000000001</v>
      </c>
      <c r="R47" s="46">
        <v>0.215</v>
      </c>
      <c r="S47" s="46">
        <v>0.52500000000000002</v>
      </c>
      <c r="T47" s="16">
        <f t="shared" si="3"/>
        <v>1.2635274612746453E-2</v>
      </c>
      <c r="U47" s="31">
        <f t="shared" si="1"/>
        <v>1100519</v>
      </c>
      <c r="V47" s="16">
        <f t="shared" si="2"/>
        <v>2.4081905512155628</v>
      </c>
    </row>
    <row r="48" spans="2:256" x14ac:dyDescent="0.2">
      <c r="B48" s="5" t="s">
        <v>24</v>
      </c>
      <c r="C48" s="37">
        <v>256596</v>
      </c>
      <c r="D48" s="37">
        <v>326574</v>
      </c>
      <c r="E48" s="37">
        <v>400383</v>
      </c>
      <c r="F48" s="37">
        <v>473486</v>
      </c>
      <c r="G48" s="37">
        <v>1161268</v>
      </c>
      <c r="H48" s="37">
        <v>1247459</v>
      </c>
      <c r="I48" s="30"/>
      <c r="J48" s="37">
        <v>69978</v>
      </c>
      <c r="K48" s="37">
        <v>73809</v>
      </c>
      <c r="L48" s="38">
        <v>73103</v>
      </c>
      <c r="M48" s="38">
        <v>687782</v>
      </c>
      <c r="N48" s="38">
        <f t="shared" si="0"/>
        <v>86191</v>
      </c>
      <c r="O48" s="13"/>
      <c r="P48" s="44">
        <v>0.27300000000000002</v>
      </c>
      <c r="Q48" s="44">
        <v>0.22600000000000001</v>
      </c>
      <c r="R48" s="46">
        <v>0.183</v>
      </c>
      <c r="S48" s="46">
        <v>1.4530000000000001</v>
      </c>
      <c r="T48" s="16">
        <f t="shared" si="3"/>
        <v>7.4221454479069429E-2</v>
      </c>
      <c r="U48" s="31">
        <f t="shared" si="1"/>
        <v>990863</v>
      </c>
      <c r="V48" s="16">
        <f t="shared" si="2"/>
        <v>3.8615683798656253</v>
      </c>
    </row>
    <row r="49" spans="2:22" x14ac:dyDescent="0.2">
      <c r="B49" s="5" t="s">
        <v>32</v>
      </c>
      <c r="C49" s="37">
        <v>244509</v>
      </c>
      <c r="D49" s="37">
        <v>339581</v>
      </c>
      <c r="E49" s="37">
        <v>401130</v>
      </c>
      <c r="F49" s="37">
        <v>573235</v>
      </c>
      <c r="G49" s="37">
        <v>1058847</v>
      </c>
      <c r="H49" s="37">
        <v>1031771</v>
      </c>
      <c r="I49" s="30"/>
      <c r="J49" s="37">
        <v>95072</v>
      </c>
      <c r="K49" s="37">
        <v>61549</v>
      </c>
      <c r="L49" s="38">
        <v>172105</v>
      </c>
      <c r="M49" s="38">
        <v>485612</v>
      </c>
      <c r="N49" s="38">
        <f t="shared" si="0"/>
        <v>-27076</v>
      </c>
      <c r="O49" s="13"/>
      <c r="P49" s="44">
        <v>0.38900000000000001</v>
      </c>
      <c r="Q49" s="44">
        <v>0.18099999999999999</v>
      </c>
      <c r="R49" s="46">
        <v>0.42899999999999999</v>
      </c>
      <c r="S49" s="46">
        <v>0.84699999999999998</v>
      </c>
      <c r="T49" s="16">
        <f t="shared" si="3"/>
        <v>-2.5571210949268404E-2</v>
      </c>
      <c r="U49" s="31">
        <f t="shared" si="1"/>
        <v>787262</v>
      </c>
      <c r="V49" s="16">
        <f t="shared" si="2"/>
        <v>3.2197669615433377</v>
      </c>
    </row>
    <row r="50" spans="2:22" ht="13.5" thickBot="1" x14ac:dyDescent="0.25">
      <c r="B50" s="7" t="s">
        <v>33</v>
      </c>
      <c r="C50" s="39">
        <v>361933</v>
      </c>
      <c r="D50" s="39">
        <v>418862</v>
      </c>
      <c r="E50" s="39">
        <v>483345</v>
      </c>
      <c r="F50" s="39">
        <v>760657</v>
      </c>
      <c r="G50" s="39">
        <v>1272107</v>
      </c>
      <c r="H50" s="39">
        <v>1585531</v>
      </c>
      <c r="I50" s="32"/>
      <c r="J50" s="39">
        <v>56929</v>
      </c>
      <c r="K50" s="39">
        <v>64483</v>
      </c>
      <c r="L50" s="40">
        <v>277312</v>
      </c>
      <c r="M50" s="40">
        <v>511450</v>
      </c>
      <c r="N50" s="40">
        <f t="shared" si="0"/>
        <v>313424</v>
      </c>
      <c r="O50" s="14"/>
      <c r="P50" s="45">
        <v>0.157</v>
      </c>
      <c r="Q50" s="45">
        <v>0.154</v>
      </c>
      <c r="R50" s="47">
        <v>0.57399999999999995</v>
      </c>
      <c r="S50" s="47">
        <v>0.67200000000000004</v>
      </c>
      <c r="T50" s="17">
        <f t="shared" si="3"/>
        <v>0.24638179021104356</v>
      </c>
      <c r="U50" s="33">
        <f t="shared" si="1"/>
        <v>1223598</v>
      </c>
      <c r="V50" s="17">
        <f t="shared" si="2"/>
        <v>3.3807306877239709</v>
      </c>
    </row>
    <row r="51" spans="2:22" x14ac:dyDescent="0.2">
      <c r="B51" s="49" t="s">
        <v>40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</row>
    <row r="52" spans="2:22" x14ac:dyDescent="0.2">
      <c r="B52" s="50" t="s">
        <v>41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</row>
    <row r="53" spans="2:22" ht="9" customHeight="1" x14ac:dyDescent="0.2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</row>
    <row r="54" spans="2:22" x14ac:dyDescent="0.2">
      <c r="B54" s="50" t="s">
        <v>85</v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</row>
    <row r="55" spans="2:22" x14ac:dyDescent="0.2">
      <c r="B55" s="50" t="s">
        <v>82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</row>
  </sheetData>
  <mergeCells count="4">
    <mergeCell ref="J5:N5"/>
    <mergeCell ref="P5:T5"/>
    <mergeCell ref="B2:S2"/>
    <mergeCell ref="B3:S3"/>
  </mergeCells>
  <phoneticPr fontId="0" type="noConversion"/>
  <printOptions horizontalCentered="1" verticalCentered="1"/>
  <pageMargins left="0" right="0.25" top="0.25" bottom="0.25" header="0.5" footer="0.5"/>
  <pageSetup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IV59"/>
  <sheetViews>
    <sheetView showGridLines="0" topLeftCell="A8" zoomScale="80" zoomScaleNormal="80" workbookViewId="0">
      <selection activeCell="C8" sqref="C8:V50"/>
    </sheetView>
  </sheetViews>
  <sheetFormatPr defaultColWidth="9.140625" defaultRowHeight="12.75" x14ac:dyDescent="0.2"/>
  <cols>
    <col min="1" max="1" width="6.140625" style="1" customWidth="1"/>
    <col min="2" max="2" width="32.5703125" style="1" customWidth="1"/>
    <col min="3" max="8" width="10.28515625" style="1" customWidth="1"/>
    <col min="9" max="9" width="1.7109375" style="1" customWidth="1"/>
    <col min="10" max="14" width="9.7109375" style="1" customWidth="1"/>
    <col min="15" max="15" width="1.7109375" style="1" customWidth="1"/>
    <col min="16" max="20" width="10.7109375" style="1" customWidth="1"/>
    <col min="21" max="21" width="9.7109375" style="1" customWidth="1"/>
    <col min="22" max="22" width="10.7109375" style="1" customWidth="1"/>
    <col min="23" max="16384" width="9.140625" style="1"/>
  </cols>
  <sheetData>
    <row r="2" spans="2:256" x14ac:dyDescent="0.2">
      <c r="B2" s="56" t="s">
        <v>86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2:256" ht="13.9" customHeight="1" x14ac:dyDescent="0.2">
      <c r="B3" s="56" t="s">
        <v>84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2:256" x14ac:dyDescent="0.2">
      <c r="P4" s="8"/>
      <c r="Q4" s="8"/>
      <c r="R4" s="8"/>
      <c r="S4" s="8"/>
      <c r="T4" s="22"/>
      <c r="V4" s="8" t="s">
        <v>36</v>
      </c>
    </row>
    <row r="5" spans="2:256" ht="13.5" thickBot="1" x14ac:dyDescent="0.25">
      <c r="I5" s="8"/>
      <c r="J5" s="57" t="s">
        <v>37</v>
      </c>
      <c r="K5" s="57"/>
      <c r="L5" s="57"/>
      <c r="M5" s="57"/>
      <c r="N5" s="57"/>
      <c r="O5" s="8"/>
      <c r="P5" s="57" t="s">
        <v>38</v>
      </c>
      <c r="Q5" s="57"/>
      <c r="R5" s="57"/>
      <c r="S5" s="57"/>
      <c r="T5" s="58"/>
      <c r="U5" s="35" t="s">
        <v>37</v>
      </c>
      <c r="V5" s="35" t="s">
        <v>37</v>
      </c>
    </row>
    <row r="6" spans="2:256" x14ac:dyDescent="0.2">
      <c r="C6" s="41">
        <v>1987</v>
      </c>
      <c r="D6" s="41">
        <v>1992</v>
      </c>
      <c r="E6" s="41">
        <v>1997</v>
      </c>
      <c r="F6" s="41">
        <v>2002</v>
      </c>
      <c r="G6" s="41">
        <v>2007</v>
      </c>
      <c r="H6" s="41">
        <v>2012</v>
      </c>
      <c r="J6" s="41" t="s">
        <v>1</v>
      </c>
      <c r="K6" s="41" t="s">
        <v>2</v>
      </c>
      <c r="L6" s="41" t="s">
        <v>34</v>
      </c>
      <c r="M6" s="41" t="s">
        <v>39</v>
      </c>
      <c r="N6" s="41" t="s">
        <v>42</v>
      </c>
      <c r="O6" s="41"/>
      <c r="P6" s="41" t="s">
        <v>1</v>
      </c>
      <c r="Q6" s="41" t="s">
        <v>2</v>
      </c>
      <c r="R6" s="41" t="s">
        <v>34</v>
      </c>
      <c r="S6" s="24" t="s">
        <v>39</v>
      </c>
      <c r="T6" s="25" t="s">
        <v>42</v>
      </c>
      <c r="U6" s="20" t="s">
        <v>43</v>
      </c>
      <c r="V6" s="20" t="s">
        <v>43</v>
      </c>
    </row>
    <row r="7" spans="2:256" x14ac:dyDescent="0.2">
      <c r="C7" s="26" t="s">
        <v>35</v>
      </c>
      <c r="D7" s="26" t="s">
        <v>35</v>
      </c>
      <c r="E7" s="26" t="s">
        <v>35</v>
      </c>
      <c r="F7" s="26" t="s">
        <v>35</v>
      </c>
      <c r="G7" s="26" t="s">
        <v>35</v>
      </c>
      <c r="H7" s="26" t="s">
        <v>35</v>
      </c>
      <c r="J7" s="26" t="s">
        <v>35</v>
      </c>
      <c r="K7" s="26" t="s">
        <v>35</v>
      </c>
      <c r="L7" s="26" t="s">
        <v>35</v>
      </c>
      <c r="M7" s="26" t="s">
        <v>35</v>
      </c>
      <c r="N7" s="26" t="s">
        <v>35</v>
      </c>
      <c r="O7" s="42"/>
      <c r="P7" s="26" t="s">
        <v>35</v>
      </c>
      <c r="Q7" s="26" t="s">
        <v>35</v>
      </c>
      <c r="R7" s="26" t="s">
        <v>35</v>
      </c>
      <c r="S7" s="26" t="s">
        <v>35</v>
      </c>
      <c r="T7" s="27" t="s">
        <v>35</v>
      </c>
      <c r="U7" s="26" t="s">
        <v>35</v>
      </c>
      <c r="V7" s="26" t="s">
        <v>35</v>
      </c>
    </row>
    <row r="8" spans="2:256" x14ac:dyDescent="0.2">
      <c r="B8" s="4" t="s">
        <v>20</v>
      </c>
      <c r="C8" s="36">
        <f>IF($B8="","",(A!C8*C$59))</f>
        <v>652175.50471081305</v>
      </c>
      <c r="D8" s="36">
        <f>IF($B8="","",(A!D8*D$59))</f>
        <v>747433.42568607163</v>
      </c>
      <c r="E8" s="36">
        <f>IF($B8="","",(A!E8*E$59))</f>
        <v>718783.40539790981</v>
      </c>
      <c r="F8" s="36">
        <f>IF($B8="","",(A!F8*F$59))</f>
        <v>857236.82393767533</v>
      </c>
      <c r="G8" s="36">
        <f>IF($B8="","",(A!G8*G$59))</f>
        <v>1228293.9053572533</v>
      </c>
      <c r="H8" s="36">
        <f>IF($B8="","",(A!H8*H$59))</f>
        <v>1148268</v>
      </c>
      <c r="I8" s="28"/>
      <c r="J8" s="36">
        <f t="shared" ref="J8:M8" si="0">IF($B8=0,"",D8-C8)</f>
        <v>95257.920975258574</v>
      </c>
      <c r="K8" s="36">
        <f t="shared" si="0"/>
        <v>-28650.020288161817</v>
      </c>
      <c r="L8" s="36">
        <f t="shared" si="0"/>
        <v>138453.41853976552</v>
      </c>
      <c r="M8" s="36">
        <f t="shared" si="0"/>
        <v>371057.08141957794</v>
      </c>
      <c r="N8" s="36">
        <f>IF($B8=0,"",H8-G8)</f>
        <v>-80025.905357253272</v>
      </c>
      <c r="O8" s="10"/>
      <c r="P8" s="43">
        <f t="shared" ref="P8:S8" si="1">IF($B8=0,"",J8/C8)</f>
        <v>0.14606178902333619</v>
      </c>
      <c r="Q8" s="43">
        <f t="shared" si="1"/>
        <v>-3.8331200216077929E-2</v>
      </c>
      <c r="R8" s="43">
        <f t="shared" si="1"/>
        <v>0.19262189068363283</v>
      </c>
      <c r="S8" s="43">
        <f t="shared" si="1"/>
        <v>0.43285247560311912</v>
      </c>
      <c r="T8" s="43">
        <f>IF($B8=0,"",N8/G8)</f>
        <v>-6.5152082093884095E-2</v>
      </c>
      <c r="U8" s="52">
        <f>IF($B8=0,"",H8-C8)</f>
        <v>496092.49528918695</v>
      </c>
      <c r="V8" s="43">
        <f>IF($B8="","",U8/C8)</f>
        <v>0.76067330297718516</v>
      </c>
    </row>
    <row r="9" spans="2:256" x14ac:dyDescent="0.2">
      <c r="C9" s="37" t="str">
        <f>IF($B9="","",(A!C9*C$59))</f>
        <v/>
      </c>
      <c r="D9" s="37" t="str">
        <f>IF($B9="","",(A!D9*D$59))</f>
        <v/>
      </c>
      <c r="E9" s="37" t="str">
        <f>IF($B9="","",(A!E9*E$59))</f>
        <v/>
      </c>
      <c r="F9" s="37" t="str">
        <f>IF($B9="","",(A!F9*F$59))</f>
        <v/>
      </c>
      <c r="G9" s="37" t="str">
        <f>IF($B9="","",(A!G9*G$59))</f>
        <v/>
      </c>
      <c r="H9" s="37" t="str">
        <f>IF($B9="","",(A!H9*H$59))</f>
        <v/>
      </c>
      <c r="J9" s="37" t="str">
        <f t="shared" ref="J9:J16" si="2">IF($B9=0,"",D9-C9)</f>
        <v/>
      </c>
      <c r="K9" s="37" t="str">
        <f t="shared" ref="K9:K16" si="3">IF($B9=0,"",E9-D9)</f>
        <v/>
      </c>
      <c r="L9" s="37" t="str">
        <f t="shared" ref="L9:L16" si="4">IF($B9=0,"",F9-E9)</f>
        <v/>
      </c>
      <c r="M9" s="36" t="str">
        <f t="shared" ref="M9:M16" si="5">IF($B9=0,"",G9-F9)</f>
        <v/>
      </c>
      <c r="N9" s="36" t="str">
        <f t="shared" ref="N9:N16" si="6">IF($B9=0,"",H9-G9)</f>
        <v/>
      </c>
      <c r="O9" s="42"/>
      <c r="P9" s="42" t="str">
        <f t="shared" ref="P9:P50" si="7">IF($B9=0,"",J9/C9)</f>
        <v/>
      </c>
      <c r="Q9" s="41" t="str">
        <f t="shared" ref="Q9:Q50" si="8">IF($B9=0,"",K9/D9)</f>
        <v/>
      </c>
      <c r="R9" s="42" t="str">
        <f t="shared" ref="R9:R50" si="9">IF($B9=0,"",L9/E9)</f>
        <v/>
      </c>
      <c r="S9" s="42" t="str">
        <f t="shared" ref="S9:S50" si="10">IF($B9=0,"",M9/F9)</f>
        <v/>
      </c>
      <c r="T9" s="42" t="str">
        <f t="shared" ref="T9:T50" si="11">IF($B9=0,"",N9/G9)</f>
        <v/>
      </c>
      <c r="U9" s="52" t="str">
        <f t="shared" ref="U9:U50" si="12">IF($B9=0,"",H9-C9)</f>
        <v/>
      </c>
      <c r="V9" s="42" t="str">
        <f t="shared" ref="V9:V50" si="13">IF($B9="","",U9/C9)</f>
        <v/>
      </c>
    </row>
    <row r="10" spans="2:256" x14ac:dyDescent="0.2">
      <c r="B10" s="4" t="s">
        <v>7</v>
      </c>
      <c r="C10" s="36">
        <f>IF($B10="","",(A!C10*C$59))</f>
        <v>626178.31272422464</v>
      </c>
      <c r="D10" s="36">
        <f>IF($B10="","",(A!D10*D$59))</f>
        <v>731923.33798640454</v>
      </c>
      <c r="E10" s="36">
        <f>IF($B10="","",(A!E10*E$59))</f>
        <v>692124.50971296022</v>
      </c>
      <c r="F10" s="36">
        <f>IF($B10="","",(A!F10*F$59))</f>
        <v>817879.03170961759</v>
      </c>
      <c r="G10" s="36">
        <f>IF($B10="","",(A!G10*G$59))</f>
        <v>1101912.3302094704</v>
      </c>
      <c r="H10" s="36">
        <f>IF($B10="","",(A!H10*H$59))</f>
        <v>1011435.4956492637</v>
      </c>
      <c r="I10" s="29"/>
      <c r="J10" s="36">
        <f t="shared" si="2"/>
        <v>105745.0252621799</v>
      </c>
      <c r="K10" s="36">
        <f t="shared" si="3"/>
        <v>-39798.82827344432</v>
      </c>
      <c r="L10" s="36">
        <f t="shared" si="4"/>
        <v>125754.52199665736</v>
      </c>
      <c r="M10" s="36">
        <f t="shared" si="5"/>
        <v>284033.29849985277</v>
      </c>
      <c r="N10" s="36">
        <f t="shared" si="6"/>
        <v>-90476.834560206626</v>
      </c>
      <c r="O10" s="10"/>
      <c r="P10" s="43">
        <f t="shared" si="7"/>
        <v>0.16887366284234614</v>
      </c>
      <c r="Q10" s="43">
        <f t="shared" si="8"/>
        <v>-5.437567871921524E-2</v>
      </c>
      <c r="R10" s="43">
        <f t="shared" si="9"/>
        <v>0.18169349623062853</v>
      </c>
      <c r="S10" s="43">
        <f t="shared" si="10"/>
        <v>0.34728032812644216</v>
      </c>
      <c r="T10" s="43">
        <f t="shared" si="11"/>
        <v>-8.2108922896803632E-2</v>
      </c>
      <c r="U10" s="52">
        <f t="shared" si="12"/>
        <v>385257.18292503909</v>
      </c>
      <c r="V10" s="43">
        <f t="shared" si="13"/>
        <v>0.61525155869572623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2:256" x14ac:dyDescent="0.2">
      <c r="C11" s="37"/>
      <c r="D11" s="37"/>
      <c r="E11" s="37"/>
      <c r="F11" s="37"/>
      <c r="G11" s="37"/>
      <c r="H11" s="37"/>
      <c r="J11" s="37" t="str">
        <f t="shared" si="2"/>
        <v/>
      </c>
      <c r="K11" s="37" t="str">
        <f t="shared" si="3"/>
        <v/>
      </c>
      <c r="L11" s="37" t="str">
        <f t="shared" si="4"/>
        <v/>
      </c>
      <c r="M11" s="36" t="str">
        <f t="shared" si="5"/>
        <v/>
      </c>
      <c r="N11" s="36" t="str">
        <f t="shared" si="6"/>
        <v/>
      </c>
      <c r="O11" s="42"/>
      <c r="P11" s="42" t="str">
        <f t="shared" si="7"/>
        <v/>
      </c>
      <c r="Q11" s="42" t="str">
        <f t="shared" si="8"/>
        <v/>
      </c>
      <c r="R11" s="42" t="str">
        <f t="shared" si="9"/>
        <v/>
      </c>
      <c r="S11" s="42" t="str">
        <f t="shared" si="10"/>
        <v/>
      </c>
      <c r="T11" s="42" t="str">
        <f t="shared" si="11"/>
        <v/>
      </c>
      <c r="U11" s="52" t="str">
        <f t="shared" si="12"/>
        <v/>
      </c>
      <c r="V11" s="42" t="str">
        <f t="shared" si="13"/>
        <v/>
      </c>
    </row>
    <row r="12" spans="2:256" x14ac:dyDescent="0.2">
      <c r="B12" s="1" t="s">
        <v>4</v>
      </c>
      <c r="C12" s="37">
        <f>IF($B12="","",(A!C12*C$59))</f>
        <v>590938.70202849957</v>
      </c>
      <c r="D12" s="37">
        <f>IF($B12="","",(A!D12*D$59))</f>
        <v>503630.57224382466</v>
      </c>
      <c r="E12" s="37">
        <f>IF($B12="","",(A!E12*E$59))</f>
        <v>616184.29419995705</v>
      </c>
      <c r="F12" s="37">
        <f>IF($B12="","",(A!F12*F$59))</f>
        <v>700035.38418361999</v>
      </c>
      <c r="G12" s="37">
        <f>IF($B12="","",(A!G12*G$59))</f>
        <v>1118780.3191901299</v>
      </c>
      <c r="H12" s="37">
        <f>IF($B12="","",(A!H12*H$59))</f>
        <v>854354</v>
      </c>
      <c r="I12" s="30"/>
      <c r="J12" s="37">
        <f t="shared" si="2"/>
        <v>-87308.129784674908</v>
      </c>
      <c r="K12" s="37">
        <f t="shared" si="3"/>
        <v>112553.72195613239</v>
      </c>
      <c r="L12" s="38">
        <f t="shared" si="4"/>
        <v>83851.08998366294</v>
      </c>
      <c r="M12" s="38">
        <f t="shared" si="5"/>
        <v>418744.93500650988</v>
      </c>
      <c r="N12" s="38">
        <f t="shared" si="6"/>
        <v>-264426.31919012987</v>
      </c>
      <c r="O12" s="13"/>
      <c r="P12" s="44">
        <f t="shared" si="7"/>
        <v>-0.14774481597663955</v>
      </c>
      <c r="Q12" s="44">
        <f t="shared" si="8"/>
        <v>0.22348468929253426</v>
      </c>
      <c r="R12" s="46">
        <f t="shared" si="9"/>
        <v>0.13608118670491876</v>
      </c>
      <c r="S12" s="46">
        <f t="shared" si="10"/>
        <v>0.59817681286903734</v>
      </c>
      <c r="T12" s="46">
        <f t="shared" si="11"/>
        <v>-0.23635231569102372</v>
      </c>
      <c r="U12" s="53">
        <f t="shared" si="12"/>
        <v>263415.29797150043</v>
      </c>
      <c r="V12" s="46">
        <f t="shared" si="13"/>
        <v>0.44575739762395278</v>
      </c>
    </row>
    <row r="13" spans="2:256" x14ac:dyDescent="0.2">
      <c r="B13" s="5" t="s">
        <v>6</v>
      </c>
      <c r="C13" s="37">
        <f>IF($B13="","",(A!C13*C$59))</f>
        <v>636114.17954735958</v>
      </c>
      <c r="D13" s="37">
        <f>IF($B13="","",(A!D13*D$59))</f>
        <v>774430.32439085806</v>
      </c>
      <c r="E13" s="37">
        <f>IF($B13="","",(A!E13*E$59))</f>
        <v>572723.03420020919</v>
      </c>
      <c r="F13" s="37">
        <f>IF($B13="","",(A!F13*F$59))</f>
        <v>759412.96095396683</v>
      </c>
      <c r="G13" s="37">
        <f>IF($B13="","",(A!G13*G$59))</f>
        <v>1048440.0514716484</v>
      </c>
      <c r="H13" s="37">
        <f>IF($B13="","",(A!H13*H$59))</f>
        <v>1038656</v>
      </c>
      <c r="I13" s="30"/>
      <c r="J13" s="37">
        <f t="shared" si="2"/>
        <v>138316.14484349848</v>
      </c>
      <c r="K13" s="37">
        <f t="shared" si="3"/>
        <v>-201707.29019064887</v>
      </c>
      <c r="L13" s="38">
        <f t="shared" si="4"/>
        <v>186689.92675375764</v>
      </c>
      <c r="M13" s="38">
        <f t="shared" si="5"/>
        <v>289027.09051768156</v>
      </c>
      <c r="N13" s="38">
        <f t="shared" si="6"/>
        <v>-9784.0514716483885</v>
      </c>
      <c r="O13" s="13"/>
      <c r="P13" s="44">
        <f t="shared" si="7"/>
        <v>0.21743917883094546</v>
      </c>
      <c r="Q13" s="44">
        <f t="shared" si="8"/>
        <v>-0.26045892553252653</v>
      </c>
      <c r="R13" s="46">
        <f t="shared" si="9"/>
        <v>0.32596895114313784</v>
      </c>
      <c r="S13" s="46">
        <f t="shared" si="10"/>
        <v>0.38059278071131242</v>
      </c>
      <c r="T13" s="46">
        <f t="shared" si="11"/>
        <v>-9.3320084995941865E-3</v>
      </c>
      <c r="U13" s="53">
        <f t="shared" si="12"/>
        <v>402541.82045264042</v>
      </c>
      <c r="V13" s="46">
        <f t="shared" si="13"/>
        <v>0.63281378311528524</v>
      </c>
    </row>
    <row r="14" spans="2:256" x14ac:dyDescent="0.2">
      <c r="B14" s="5" t="s">
        <v>10</v>
      </c>
      <c r="C14" s="37">
        <f>IF($B14="","",(A!C14*C$59))</f>
        <v>585122.62823134952</v>
      </c>
      <c r="D14" s="37">
        <f>IF($B14="","",(A!D14*D$59))</f>
        <v>772258.46706017293</v>
      </c>
      <c r="E14" s="37">
        <f>IF($B14="","",(A!E14*E$59))</f>
        <v>702937.01231610926</v>
      </c>
      <c r="F14" s="37">
        <f>IF($B14="","",(A!F14*F$59))</f>
        <v>928439.27683905291</v>
      </c>
      <c r="G14" s="37">
        <f>IF($B14="","",(A!G14*G$59))</f>
        <v>1064228.8736380301</v>
      </c>
      <c r="H14" s="37">
        <f>IF($B14="","",(A!H14*H$59))</f>
        <v>989130</v>
      </c>
      <c r="I14" s="12"/>
      <c r="J14" s="37">
        <f t="shared" si="2"/>
        <v>187135.83882882341</v>
      </c>
      <c r="K14" s="37">
        <f t="shared" si="3"/>
        <v>-69321.454744063667</v>
      </c>
      <c r="L14" s="38">
        <f t="shared" si="4"/>
        <v>225502.26452294365</v>
      </c>
      <c r="M14" s="38">
        <f t="shared" si="5"/>
        <v>135789.59679897723</v>
      </c>
      <c r="N14" s="38">
        <f t="shared" si="6"/>
        <v>-75098.873638030142</v>
      </c>
      <c r="O14" s="13"/>
      <c r="P14" s="44">
        <f t="shared" si="7"/>
        <v>0.31982328113762926</v>
      </c>
      <c r="Q14" s="44">
        <f t="shared" si="8"/>
        <v>-8.9764577147280755E-2</v>
      </c>
      <c r="R14" s="46">
        <f t="shared" si="9"/>
        <v>0.32080010096485823</v>
      </c>
      <c r="S14" s="46">
        <f t="shared" si="10"/>
        <v>0.14625576511722335</v>
      </c>
      <c r="T14" s="46">
        <f t="shared" si="11"/>
        <v>-7.0566468828558659E-2</v>
      </c>
      <c r="U14" s="53">
        <f t="shared" si="12"/>
        <v>404007.37176865048</v>
      </c>
      <c r="V14" s="46">
        <f t="shared" si="13"/>
        <v>0.69046615576950732</v>
      </c>
    </row>
    <row r="15" spans="2:256" x14ac:dyDescent="0.2">
      <c r="B15" s="5" t="s">
        <v>16</v>
      </c>
      <c r="C15" s="37">
        <f>IF($B15="","",(A!C15*C$59))</f>
        <v>612705.86051969824</v>
      </c>
      <c r="D15" s="37">
        <f>IF($B15="","",(A!D15*D$59))</f>
        <v>772578.90502699534</v>
      </c>
      <c r="E15" s="37">
        <f>IF($B15="","",(A!E15*E$59))</f>
        <v>748704.63647938275</v>
      </c>
      <c r="F15" s="37">
        <f>IF($B15="","",(A!F15*F$59))</f>
        <v>754440.43627216935</v>
      </c>
      <c r="G15" s="37">
        <f>IF($B15="","",(A!G15*G$59))</f>
        <v>1133651.6311095548</v>
      </c>
      <c r="H15" s="37">
        <f>IF($B15="","",(A!H15*H$59))</f>
        <v>929613</v>
      </c>
      <c r="I15" s="30"/>
      <c r="J15" s="37">
        <f t="shared" si="2"/>
        <v>159873.04450729711</v>
      </c>
      <c r="K15" s="37">
        <f t="shared" si="3"/>
        <v>-23874.268547612592</v>
      </c>
      <c r="L15" s="38">
        <f t="shared" si="4"/>
        <v>5735.7997927865945</v>
      </c>
      <c r="M15" s="38">
        <f t="shared" si="5"/>
        <v>379211.19483738544</v>
      </c>
      <c r="N15" s="38">
        <f t="shared" si="6"/>
        <v>-204038.63110955479</v>
      </c>
      <c r="O15" s="13"/>
      <c r="P15" s="44">
        <f t="shared" si="7"/>
        <v>0.26092951742242598</v>
      </c>
      <c r="Q15" s="44">
        <f t="shared" si="8"/>
        <v>-3.0902045593360305E-2</v>
      </c>
      <c r="R15" s="46">
        <f t="shared" si="9"/>
        <v>7.6609647026602088E-3</v>
      </c>
      <c r="S15" s="46">
        <f t="shared" si="10"/>
        <v>0.50263901112079645</v>
      </c>
      <c r="T15" s="46">
        <f t="shared" si="11"/>
        <v>-0.17998353772036052</v>
      </c>
      <c r="U15" s="53">
        <f t="shared" si="12"/>
        <v>316907.13948030176</v>
      </c>
      <c r="V15" s="46">
        <f t="shared" si="13"/>
        <v>0.51722557249819767</v>
      </c>
    </row>
    <row r="16" spans="2:256" x14ac:dyDescent="0.2">
      <c r="B16" s="5" t="s">
        <v>17</v>
      </c>
      <c r="C16" s="37">
        <f>IF($B16="","",(A!C16*C$59))</f>
        <v>793887.85005867551</v>
      </c>
      <c r="D16" s="37">
        <f>IF($B16="","",(A!D16*D$59))</f>
        <v>730260.32427896047</v>
      </c>
      <c r="E16" s="37">
        <f>IF($B16="","",(A!E16*E$59))</f>
        <v>930427.41424735577</v>
      </c>
      <c r="F16" s="37">
        <f>IF($B16="","",(A!F16*F$59))</f>
        <v>885959.14422461065</v>
      </c>
      <c r="G16" s="37">
        <f>IF($B16="","",(A!G16*G$59))</f>
        <v>1265234.6155383</v>
      </c>
      <c r="H16" s="37">
        <f>IF($B16="","",(A!H16*H$59))</f>
        <v>1401897</v>
      </c>
      <c r="I16" s="30"/>
      <c r="J16" s="37">
        <f t="shared" si="2"/>
        <v>-63627.525779715041</v>
      </c>
      <c r="K16" s="37">
        <f t="shared" si="3"/>
        <v>200167.0899683953</v>
      </c>
      <c r="L16" s="38">
        <f t="shared" si="4"/>
        <v>-44468.270022745128</v>
      </c>
      <c r="M16" s="38">
        <f t="shared" si="5"/>
        <v>379275.47131368937</v>
      </c>
      <c r="N16" s="38">
        <f t="shared" si="6"/>
        <v>136662.38446169998</v>
      </c>
      <c r="O16" s="13"/>
      <c r="P16" s="44">
        <f t="shared" si="7"/>
        <v>-8.0146743365592993E-2</v>
      </c>
      <c r="Q16" s="44">
        <f t="shared" si="8"/>
        <v>0.27410374535414467</v>
      </c>
      <c r="R16" s="46">
        <f t="shared" si="9"/>
        <v>-4.7793378980257734E-2</v>
      </c>
      <c r="S16" s="46">
        <f t="shared" si="10"/>
        <v>0.42809589334464215</v>
      </c>
      <c r="T16" s="46">
        <f t="shared" si="11"/>
        <v>0.108013472587103</v>
      </c>
      <c r="U16" s="53">
        <f t="shared" si="12"/>
        <v>608009.14994132449</v>
      </c>
      <c r="V16" s="46">
        <f t="shared" si="13"/>
        <v>0.76586277255205137</v>
      </c>
    </row>
    <row r="17" spans="2:256" x14ac:dyDescent="0.2">
      <c r="B17" s="5" t="s">
        <v>5</v>
      </c>
      <c r="C17" s="37" t="s">
        <v>0</v>
      </c>
      <c r="D17" s="37" t="s">
        <v>0</v>
      </c>
      <c r="E17" s="37" t="s">
        <v>0</v>
      </c>
      <c r="F17" s="37" t="s">
        <v>0</v>
      </c>
      <c r="G17" s="37" t="s">
        <v>0</v>
      </c>
      <c r="H17" s="37" t="s">
        <v>0</v>
      </c>
      <c r="I17" s="21"/>
      <c r="J17" s="37" t="s">
        <v>0</v>
      </c>
      <c r="K17" s="37" t="s">
        <v>0</v>
      </c>
      <c r="L17" s="37" t="s">
        <v>0</v>
      </c>
      <c r="M17" s="37" t="s">
        <v>0</v>
      </c>
      <c r="N17" s="37" t="s">
        <v>0</v>
      </c>
      <c r="O17" s="42"/>
      <c r="P17" s="37" t="s">
        <v>0</v>
      </c>
      <c r="Q17" s="37" t="s">
        <v>0</v>
      </c>
      <c r="R17" s="37" t="s">
        <v>0</v>
      </c>
      <c r="S17" s="37" t="s">
        <v>0</v>
      </c>
      <c r="T17" s="37" t="s">
        <v>0</v>
      </c>
      <c r="U17" s="54" t="s">
        <v>0</v>
      </c>
      <c r="V17" s="37" t="s">
        <v>0</v>
      </c>
    </row>
    <row r="18" spans="2:256" x14ac:dyDescent="0.2">
      <c r="C18" s="37"/>
      <c r="D18" s="37"/>
      <c r="E18" s="37"/>
      <c r="F18" s="37"/>
      <c r="G18" s="37"/>
      <c r="H18" s="37"/>
      <c r="J18" s="37"/>
      <c r="K18" s="37"/>
      <c r="L18" s="37"/>
      <c r="M18" s="37"/>
      <c r="N18" s="37"/>
      <c r="O18" s="42"/>
      <c r="P18" s="42" t="str">
        <f t="shared" si="7"/>
        <v/>
      </c>
      <c r="Q18" s="42" t="str">
        <f t="shared" si="8"/>
        <v/>
      </c>
      <c r="R18" s="42" t="str">
        <f t="shared" si="9"/>
        <v/>
      </c>
      <c r="S18" s="42" t="str">
        <f t="shared" si="10"/>
        <v/>
      </c>
      <c r="T18" s="42" t="str">
        <f t="shared" si="11"/>
        <v/>
      </c>
      <c r="U18" s="54" t="str">
        <f t="shared" si="12"/>
        <v/>
      </c>
      <c r="V18" s="42" t="str">
        <f t="shared" si="13"/>
        <v/>
      </c>
    </row>
    <row r="19" spans="2:256" x14ac:dyDescent="0.2">
      <c r="B19" s="49" t="s">
        <v>30</v>
      </c>
      <c r="C19" s="36">
        <f>IF($B19="","",(A!C19*C$59))</f>
        <v>732377.22427493706</v>
      </c>
      <c r="D19" s="36">
        <f>IF($B19="","",(A!D19*D$59))</f>
        <v>864078.77964584448</v>
      </c>
      <c r="E19" s="36">
        <f>IF($B19="","",(A!E19*E$59))</f>
        <v>769947.2531924817</v>
      </c>
      <c r="F19" s="36">
        <f>IF($B19="","",(A!F19*F$59))</f>
        <v>929710.19782702357</v>
      </c>
      <c r="G19" s="36">
        <f>IF($B19="","",(A!G19*G$59))</f>
        <v>1233434.1472884184</v>
      </c>
      <c r="H19" s="36">
        <f>IF($B19="","",(A!H19*H$59))</f>
        <v>1039443.1480637813</v>
      </c>
      <c r="I19" s="29"/>
      <c r="J19" s="36">
        <f t="shared" ref="J19:J50" si="14">IF($B19=0,"",D19-C19)</f>
        <v>131701.55537090742</v>
      </c>
      <c r="K19" s="36">
        <f t="shared" ref="K19:K50" si="15">IF($B19=0,"",E19-D19)</f>
        <v>-94131.526453362778</v>
      </c>
      <c r="L19" s="36">
        <f t="shared" ref="L19:L50" si="16">IF($B19=0,"",F19-E19)</f>
        <v>159762.94463454187</v>
      </c>
      <c r="M19" s="36">
        <f t="shared" ref="M19:M50" si="17">IF($B19=0,"",G19-F19)</f>
        <v>303723.9494613948</v>
      </c>
      <c r="N19" s="36">
        <f t="shared" ref="N19:N50" si="18">IF($B19=0,"",H19-G19)</f>
        <v>-193990.99922463705</v>
      </c>
      <c r="O19" s="10"/>
      <c r="P19" s="43">
        <f t="shared" si="7"/>
        <v>0.17982748644497193</v>
      </c>
      <c r="Q19" s="43">
        <f t="shared" si="8"/>
        <v>-0.10893859295091586</v>
      </c>
      <c r="R19" s="43">
        <f t="shared" si="9"/>
        <v>0.20749855781952142</v>
      </c>
      <c r="S19" s="43">
        <f t="shared" si="10"/>
        <v>0.32668669244596571</v>
      </c>
      <c r="T19" s="43">
        <f t="shared" si="11"/>
        <v>-0.15727714337332629</v>
      </c>
      <c r="U19" s="52">
        <f t="shared" si="12"/>
        <v>307065.92378884426</v>
      </c>
      <c r="V19" s="43">
        <f t="shared" si="13"/>
        <v>0.41927290146528451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2:256" x14ac:dyDescent="0.2">
      <c r="C20" s="37" t="str">
        <f>IF($B20="","",(A!C20*C$59))</f>
        <v/>
      </c>
      <c r="D20" s="37" t="str">
        <f>IF($B20="","",(A!D20*D$59))</f>
        <v/>
      </c>
      <c r="E20" s="37" t="str">
        <f>IF($B20="","",(A!E20*E$59))</f>
        <v/>
      </c>
      <c r="F20" s="37" t="str">
        <f>IF($B20="","",(A!F20*F$59))</f>
        <v/>
      </c>
      <c r="G20" s="37" t="str">
        <f>IF($B20="","",(A!G20*G$59))</f>
        <v/>
      </c>
      <c r="H20" s="37" t="str">
        <f>IF($B20="","",(A!H20*H$59))</f>
        <v/>
      </c>
      <c r="J20" s="37" t="str">
        <f t="shared" si="14"/>
        <v/>
      </c>
      <c r="K20" s="37" t="str">
        <f t="shared" si="15"/>
        <v/>
      </c>
      <c r="L20" s="37" t="str">
        <f t="shared" si="16"/>
        <v/>
      </c>
      <c r="M20" s="36" t="str">
        <f t="shared" si="17"/>
        <v/>
      </c>
      <c r="N20" s="36" t="str">
        <f t="shared" si="18"/>
        <v/>
      </c>
      <c r="O20" s="42"/>
      <c r="P20" s="42" t="str">
        <f t="shared" si="7"/>
        <v/>
      </c>
      <c r="Q20" s="42" t="str">
        <f t="shared" si="8"/>
        <v/>
      </c>
      <c r="R20" s="42" t="str">
        <f t="shared" si="9"/>
        <v/>
      </c>
      <c r="S20" s="42" t="str">
        <f t="shared" si="10"/>
        <v/>
      </c>
      <c r="T20" s="42" t="str">
        <f t="shared" si="11"/>
        <v/>
      </c>
      <c r="U20" s="52" t="str">
        <f t="shared" si="12"/>
        <v/>
      </c>
      <c r="V20" s="42" t="str">
        <f t="shared" si="13"/>
        <v/>
      </c>
    </row>
    <row r="21" spans="2:256" x14ac:dyDescent="0.2">
      <c r="B21" s="5" t="s">
        <v>14</v>
      </c>
      <c r="C21" s="37">
        <f>IF($B21="","",(A!C21*C$59))</f>
        <v>747327.25438390602</v>
      </c>
      <c r="D21" s="37">
        <f>IF($B21="","",(A!D21*D$59))</f>
        <v>857882.16211150587</v>
      </c>
      <c r="E21" s="37">
        <f>IF($B21="","",(A!E21*E$59))</f>
        <v>793333.11729928013</v>
      </c>
      <c r="F21" s="37">
        <f>IF($B21="","",(A!F21*F$59))</f>
        <v>932189.04954991664</v>
      </c>
      <c r="G21" s="37">
        <f>IF($B21="","",(A!G21*G$59))</f>
        <v>1277256.1843216412</v>
      </c>
      <c r="H21" s="37">
        <f>IF($B21="","",(A!H21*H$59))</f>
        <v>1053941</v>
      </c>
      <c r="I21" s="12"/>
      <c r="J21" s="37">
        <f t="shared" si="14"/>
        <v>110554.90772759984</v>
      </c>
      <c r="K21" s="37">
        <f t="shared" si="15"/>
        <v>-64549.044812225737</v>
      </c>
      <c r="L21" s="38">
        <f t="shared" si="16"/>
        <v>138855.93225063651</v>
      </c>
      <c r="M21" s="38">
        <f t="shared" si="17"/>
        <v>345067.13477172458</v>
      </c>
      <c r="N21" s="38">
        <f t="shared" si="18"/>
        <v>-223315.18432164122</v>
      </c>
      <c r="O21" s="13"/>
      <c r="P21" s="44">
        <f t="shared" si="7"/>
        <v>0.14793372927197862</v>
      </c>
      <c r="Q21" s="44">
        <f t="shared" si="8"/>
        <v>-7.5242320755744746E-2</v>
      </c>
      <c r="R21" s="46">
        <f t="shared" si="9"/>
        <v>0.17502853369255472</v>
      </c>
      <c r="S21" s="46">
        <f t="shared" si="10"/>
        <v>0.37016862077314822</v>
      </c>
      <c r="T21" s="46">
        <f t="shared" si="11"/>
        <v>-0.1748397753425209</v>
      </c>
      <c r="U21" s="53">
        <f t="shared" si="12"/>
        <v>306613.74561609398</v>
      </c>
      <c r="V21" s="46">
        <f t="shared" si="13"/>
        <v>0.41028042777439622</v>
      </c>
    </row>
    <row r="22" spans="2:256" x14ac:dyDescent="0.2">
      <c r="B22" s="5" t="s">
        <v>21</v>
      </c>
      <c r="C22" s="37">
        <f>IF($B22="","",(A!C22*C$59))</f>
        <v>1044011.0286336965</v>
      </c>
      <c r="D22" s="37">
        <f>IF($B22="","",(A!D22*D$59))</f>
        <v>1167557.2703723391</v>
      </c>
      <c r="E22" s="37">
        <f>IF($B22="","",(A!E22*E$59))</f>
        <v>847530.66960807785</v>
      </c>
      <c r="F22" s="37">
        <f>IF($B22="","",(A!F22*F$59))</f>
        <v>980206.14891758747</v>
      </c>
      <c r="G22" s="37">
        <f>IF($B22="","",(A!G22*G$59))</f>
        <v>1263714.1699862001</v>
      </c>
      <c r="H22" s="37">
        <f>IF($B22="","",(A!H22*H$59))</f>
        <v>1195894</v>
      </c>
      <c r="I22" s="30"/>
      <c r="J22" s="37">
        <f t="shared" si="14"/>
        <v>123546.24173864257</v>
      </c>
      <c r="K22" s="37">
        <f t="shared" si="15"/>
        <v>-320026.60076426121</v>
      </c>
      <c r="L22" s="38">
        <f t="shared" si="16"/>
        <v>132675.47930950962</v>
      </c>
      <c r="M22" s="38">
        <f t="shared" si="17"/>
        <v>283508.02106861258</v>
      </c>
      <c r="N22" s="38">
        <f t="shared" si="18"/>
        <v>-67820.169986200053</v>
      </c>
      <c r="O22" s="13"/>
      <c r="P22" s="44">
        <f t="shared" si="7"/>
        <v>0.11833806190757226</v>
      </c>
      <c r="Q22" s="44">
        <f t="shared" si="8"/>
        <v>-0.27409927451541916</v>
      </c>
      <c r="R22" s="46">
        <f t="shared" si="9"/>
        <v>0.15654357307312847</v>
      </c>
      <c r="S22" s="46">
        <f t="shared" si="10"/>
        <v>0.28923305712954572</v>
      </c>
      <c r="T22" s="46">
        <f t="shared" si="11"/>
        <v>-5.3667333639964378E-2</v>
      </c>
      <c r="U22" s="53">
        <f t="shared" si="12"/>
        <v>151882.97136630351</v>
      </c>
      <c r="V22" s="46">
        <f t="shared" si="13"/>
        <v>0.14548023651155645</v>
      </c>
    </row>
    <row r="23" spans="2:256" x14ac:dyDescent="0.2">
      <c r="B23" s="5" t="s">
        <v>22</v>
      </c>
      <c r="C23" s="37">
        <f>IF($B23="","",(A!C23*C$59))</f>
        <v>392578.75805532269</v>
      </c>
      <c r="D23" s="37">
        <f>IF($B23="","",(A!D23*D$59))</f>
        <v>569148.26838615828</v>
      </c>
      <c r="E23" s="37">
        <f>IF($B23="","",(A!E23*E$59))</f>
        <v>618782.12931284425</v>
      </c>
      <c r="F23" s="37">
        <f>IF($B23="","",(A!F23*F$59))</f>
        <v>857797.56070010352</v>
      </c>
      <c r="G23" s="37">
        <f>IF($B23="","",(A!G23*G$59))</f>
        <v>1019623.6760725834</v>
      </c>
      <c r="H23" s="37">
        <f>IF($B23="","",(A!H23*H$59))</f>
        <v>741326</v>
      </c>
      <c r="I23" s="30"/>
      <c r="J23" s="37">
        <f t="shared" si="14"/>
        <v>176569.51033083559</v>
      </c>
      <c r="K23" s="37">
        <f t="shared" si="15"/>
        <v>49633.860926685971</v>
      </c>
      <c r="L23" s="38">
        <f t="shared" si="16"/>
        <v>239015.43138725928</v>
      </c>
      <c r="M23" s="38">
        <f t="shared" si="17"/>
        <v>161826.11537247989</v>
      </c>
      <c r="N23" s="38">
        <f t="shared" si="18"/>
        <v>-278297.67607258342</v>
      </c>
      <c r="O23" s="13"/>
      <c r="P23" s="44">
        <f t="shared" si="7"/>
        <v>0.44976837566426148</v>
      </c>
      <c r="Q23" s="44">
        <f t="shared" si="8"/>
        <v>8.7207259836570683E-2</v>
      </c>
      <c r="R23" s="46">
        <f t="shared" si="9"/>
        <v>0.38626750848911107</v>
      </c>
      <c r="S23" s="46">
        <f t="shared" si="10"/>
        <v>0.18865303748404605</v>
      </c>
      <c r="T23" s="46">
        <f t="shared" si="11"/>
        <v>-0.27294155932563141</v>
      </c>
      <c r="U23" s="53">
        <f t="shared" si="12"/>
        <v>348747.24194467731</v>
      </c>
      <c r="V23" s="46">
        <f t="shared" si="13"/>
        <v>0.88834975094483182</v>
      </c>
    </row>
    <row r="24" spans="2:256" x14ac:dyDescent="0.2">
      <c r="C24" s="37" t="str">
        <f>IF($B24="","",(A!C24*C$59))</f>
        <v/>
      </c>
      <c r="D24" s="37" t="str">
        <f>IF($B24="","",(A!D24*D$59))</f>
        <v/>
      </c>
      <c r="E24" s="37" t="str">
        <f>IF($B24="","",(A!E24*E$59))</f>
        <v/>
      </c>
      <c r="F24" s="37" t="str">
        <f>IF($B24="","",(A!F24*F$59))</f>
        <v/>
      </c>
      <c r="G24" s="37" t="str">
        <f>IF($B24="","",(A!G24*G$59))</f>
        <v/>
      </c>
      <c r="H24" s="37" t="str">
        <f>IF($B24="","",(A!H24*H$59))</f>
        <v/>
      </c>
      <c r="J24" s="37" t="str">
        <f t="shared" si="14"/>
        <v/>
      </c>
      <c r="K24" s="37" t="str">
        <f t="shared" si="15"/>
        <v/>
      </c>
      <c r="L24" s="37" t="str">
        <f t="shared" si="16"/>
        <v/>
      </c>
      <c r="M24" s="36" t="str">
        <f t="shared" si="17"/>
        <v/>
      </c>
      <c r="N24" s="36" t="str">
        <f t="shared" si="18"/>
        <v/>
      </c>
      <c r="O24" s="42"/>
      <c r="P24" s="42" t="str">
        <f t="shared" si="7"/>
        <v/>
      </c>
      <c r="Q24" s="42" t="str">
        <f t="shared" si="8"/>
        <v/>
      </c>
      <c r="R24" s="42" t="str">
        <f t="shared" si="9"/>
        <v/>
      </c>
      <c r="S24" s="42" t="str">
        <f t="shared" si="10"/>
        <v/>
      </c>
      <c r="T24" s="42" t="str">
        <f t="shared" si="11"/>
        <v/>
      </c>
      <c r="U24" s="52" t="str">
        <f t="shared" si="12"/>
        <v/>
      </c>
      <c r="V24" s="42" t="str">
        <f t="shared" si="13"/>
        <v/>
      </c>
    </row>
    <row r="25" spans="2:256" x14ac:dyDescent="0.2">
      <c r="B25" s="4" t="s">
        <v>25</v>
      </c>
      <c r="C25" s="36">
        <f>IF($B25="","",(A!C25*C$59))</f>
        <v>404141.56083822297</v>
      </c>
      <c r="D25" s="36">
        <f>IF($B25="","",(A!D25*D$59))</f>
        <v>498389.33457353065</v>
      </c>
      <c r="E25" s="36">
        <f>IF($B25="","",(A!E25*E$59))</f>
        <v>464524.47192002716</v>
      </c>
      <c r="F25" s="36">
        <f>IF($B25="","",(A!F25*F$59))</f>
        <v>543083.43523575505</v>
      </c>
      <c r="G25" s="36">
        <f>IF($B25="","",(A!G25*G$59))</f>
        <v>898292.77637947723</v>
      </c>
      <c r="H25" s="36">
        <f>IF($B25="","",(A!H25*H$59))</f>
        <v>773212.00155884644</v>
      </c>
      <c r="I25" s="29"/>
      <c r="J25" s="36">
        <f t="shared" si="14"/>
        <v>94247.773735307681</v>
      </c>
      <c r="K25" s="36">
        <f t="shared" si="15"/>
        <v>-33864.862653503485</v>
      </c>
      <c r="L25" s="36">
        <f t="shared" si="16"/>
        <v>78558.963315727888</v>
      </c>
      <c r="M25" s="36">
        <f t="shared" si="17"/>
        <v>355209.34114372218</v>
      </c>
      <c r="N25" s="36">
        <f t="shared" si="18"/>
        <v>-125080.77482063079</v>
      </c>
      <c r="O25" s="10"/>
      <c r="P25" s="43">
        <f t="shared" si="7"/>
        <v>0.2332048541105993</v>
      </c>
      <c r="Q25" s="43">
        <f t="shared" si="8"/>
        <v>-6.7948610261657161E-2</v>
      </c>
      <c r="R25" s="43">
        <f t="shared" si="9"/>
        <v>0.16911695306604352</v>
      </c>
      <c r="S25" s="43">
        <f t="shared" si="10"/>
        <v>0.65406034892138465</v>
      </c>
      <c r="T25" s="43">
        <f t="shared" si="11"/>
        <v>-0.13924277040806496</v>
      </c>
      <c r="U25" s="52">
        <f t="shared" si="12"/>
        <v>369070.44072062348</v>
      </c>
      <c r="V25" s="43">
        <f t="shared" si="13"/>
        <v>0.91322070404028954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2:256" x14ac:dyDescent="0.2">
      <c r="C26" s="37" t="str">
        <f>IF($B26="","",(A!C26*C$59))</f>
        <v/>
      </c>
      <c r="D26" s="37" t="str">
        <f>IF($B26="","",(A!D26*D$59))</f>
        <v/>
      </c>
      <c r="E26" s="37" t="str">
        <f>IF($B26="","",(A!E26*E$59))</f>
        <v/>
      </c>
      <c r="F26" s="37" t="str">
        <f>IF($B26="","",(A!F26*F$59))</f>
        <v/>
      </c>
      <c r="G26" s="37" t="str">
        <f>IF($B26="","",(A!G26*G$59))</f>
        <v/>
      </c>
      <c r="H26" s="37" t="str">
        <f>IF($B26="","",(A!H26*H$59))</f>
        <v/>
      </c>
      <c r="J26" s="37" t="str">
        <f t="shared" si="14"/>
        <v/>
      </c>
      <c r="K26" s="37" t="str">
        <f t="shared" si="15"/>
        <v/>
      </c>
      <c r="L26" s="37" t="str">
        <f t="shared" si="16"/>
        <v/>
      </c>
      <c r="M26" s="36" t="str">
        <f t="shared" si="17"/>
        <v/>
      </c>
      <c r="N26" s="36" t="str">
        <f t="shared" si="18"/>
        <v/>
      </c>
      <c r="O26" s="42"/>
      <c r="P26" s="42" t="str">
        <f t="shared" si="7"/>
        <v/>
      </c>
      <c r="Q26" s="42" t="str">
        <f t="shared" si="8"/>
        <v/>
      </c>
      <c r="R26" s="42" t="str">
        <f t="shared" si="9"/>
        <v/>
      </c>
      <c r="S26" s="42" t="str">
        <f t="shared" si="10"/>
        <v/>
      </c>
      <c r="T26" s="42" t="str">
        <f t="shared" si="11"/>
        <v/>
      </c>
      <c r="U26" s="52" t="str">
        <f t="shared" si="12"/>
        <v/>
      </c>
      <c r="V26" s="42" t="str">
        <f t="shared" si="13"/>
        <v/>
      </c>
    </row>
    <row r="27" spans="2:256" x14ac:dyDescent="0.2">
      <c r="B27" s="5" t="s">
        <v>8</v>
      </c>
      <c r="C27" s="37">
        <f>IF($B27="","",(A!C27*C$59))</f>
        <v>422754.41944677284</v>
      </c>
      <c r="D27" s="37">
        <f>IF($B27="","",(A!D27*D$59))</f>
        <v>544838.00467172079</v>
      </c>
      <c r="E27" s="37">
        <f>IF($B27="","",(A!E27*E$59))</f>
        <v>494099.41412129538</v>
      </c>
      <c r="F27" s="37">
        <f>IF($B27="","",(A!F27*F$59))</f>
        <v>506744.23474200268</v>
      </c>
      <c r="G27" s="37">
        <f>IF($B27="","",(A!G27*G$59))</f>
        <v>901593.62872031471</v>
      </c>
      <c r="H27" s="37">
        <f>IF($B27="","",(A!H27*H$59))</f>
        <v>921744</v>
      </c>
      <c r="I27" s="30"/>
      <c r="J27" s="37">
        <f t="shared" si="14"/>
        <v>122083.58522494795</v>
      </c>
      <c r="K27" s="37">
        <f t="shared" si="15"/>
        <v>-50738.590550425404</v>
      </c>
      <c r="L27" s="38">
        <f t="shared" si="16"/>
        <v>12644.820620707294</v>
      </c>
      <c r="M27" s="38">
        <f t="shared" si="17"/>
        <v>394849.39397831203</v>
      </c>
      <c r="N27" s="38">
        <f t="shared" si="18"/>
        <v>20150.371279685292</v>
      </c>
      <c r="O27" s="13"/>
      <c r="P27" s="44">
        <f t="shared" si="7"/>
        <v>0.28878133405372702</v>
      </c>
      <c r="Q27" s="44">
        <f t="shared" si="8"/>
        <v>-9.312601198038073E-2</v>
      </c>
      <c r="R27" s="46">
        <f t="shared" si="9"/>
        <v>2.5591652730847288E-2</v>
      </c>
      <c r="S27" s="46">
        <f t="shared" si="10"/>
        <v>0.7791887246222754</v>
      </c>
      <c r="T27" s="46">
        <f t="shared" si="11"/>
        <v>2.2349726792419672E-2</v>
      </c>
      <c r="U27" s="53">
        <f t="shared" si="12"/>
        <v>498989.58055322716</v>
      </c>
      <c r="V27" s="46">
        <f t="shared" si="13"/>
        <v>1.1803296609086136</v>
      </c>
    </row>
    <row r="28" spans="2:256" x14ac:dyDescent="0.2">
      <c r="B28" s="5" t="s">
        <v>12</v>
      </c>
      <c r="C28" s="37">
        <f>IF($B28="","",(A!C28*C$59))</f>
        <v>413876.50551550707</v>
      </c>
      <c r="D28" s="37">
        <f>IF($B28="","",(A!D28*D$59))</f>
        <v>563917.41527960391</v>
      </c>
      <c r="E28" s="37">
        <f>IF($B28="","",(A!E28*E$59))</f>
        <v>566266.55156504083</v>
      </c>
      <c r="F28" s="37">
        <f>IF($B28="","",(A!F28*F$59))</f>
        <v>623250.26571797882</v>
      </c>
      <c r="G28" s="37">
        <f>IF($B28="","",(A!G28*G$59))</f>
        <v>924930.06494201976</v>
      </c>
      <c r="H28" s="37">
        <f>IF($B28="","",(A!H28*H$59))</f>
        <v>788221</v>
      </c>
      <c r="I28" s="30"/>
      <c r="J28" s="37">
        <f t="shared" si="14"/>
        <v>150040.90976409684</v>
      </c>
      <c r="K28" s="37">
        <f t="shared" si="15"/>
        <v>2349.1362854369218</v>
      </c>
      <c r="L28" s="38">
        <f t="shared" si="16"/>
        <v>56983.714152937988</v>
      </c>
      <c r="M28" s="38">
        <f t="shared" si="17"/>
        <v>301679.79922404094</v>
      </c>
      <c r="N28" s="38">
        <f t="shared" si="18"/>
        <v>-136709.06494201976</v>
      </c>
      <c r="O28" s="13"/>
      <c r="P28" s="44">
        <f t="shared" si="7"/>
        <v>0.36252579637786453</v>
      </c>
      <c r="Q28" s="44">
        <f t="shared" si="8"/>
        <v>4.1657452346495864E-3</v>
      </c>
      <c r="R28" s="46">
        <f t="shared" si="9"/>
        <v>0.10063054933307833</v>
      </c>
      <c r="S28" s="46">
        <f t="shared" si="10"/>
        <v>0.48404279278807599</v>
      </c>
      <c r="T28" s="46">
        <f t="shared" si="11"/>
        <v>-0.1478047585690595</v>
      </c>
      <c r="U28" s="53">
        <f t="shared" si="12"/>
        <v>374344.49448449293</v>
      </c>
      <c r="V28" s="46">
        <f t="shared" si="13"/>
        <v>0.90448355849101714</v>
      </c>
    </row>
    <row r="29" spans="2:256" x14ac:dyDescent="0.2">
      <c r="B29" s="5" t="s">
        <v>26</v>
      </c>
      <c r="C29" s="37">
        <f>IF($B29="","",(A!C29*C$59))</f>
        <v>385450.46705783735</v>
      </c>
      <c r="D29" s="37">
        <f>IF($B29="","",(A!D29*D$59))</f>
        <v>421864.00086720567</v>
      </c>
      <c r="E29" s="37">
        <f>IF($B29="","",(A!E29*E$59))</f>
        <v>378277.14838579547</v>
      </c>
      <c r="F29" s="37">
        <f>IF($B29="","",(A!F29*F$59))</f>
        <v>505168.24331279908</v>
      </c>
      <c r="G29" s="37">
        <f>IF($B29="","",(A!G29*G$59))</f>
        <v>878907.09559020412</v>
      </c>
      <c r="H29" s="37">
        <f>IF($B29="","",(A!H29*H$59))</f>
        <v>700920</v>
      </c>
      <c r="I29" s="30"/>
      <c r="J29" s="37">
        <f t="shared" si="14"/>
        <v>36413.533809368324</v>
      </c>
      <c r="K29" s="37">
        <f t="shared" si="15"/>
        <v>-43586.852481410198</v>
      </c>
      <c r="L29" s="38">
        <f t="shared" si="16"/>
        <v>126891.09492700361</v>
      </c>
      <c r="M29" s="38">
        <f t="shared" si="17"/>
        <v>373738.85227740504</v>
      </c>
      <c r="N29" s="38">
        <f t="shared" si="18"/>
        <v>-177987.09559020412</v>
      </c>
      <c r="O29" s="13"/>
      <c r="P29" s="44">
        <f t="shared" si="7"/>
        <v>9.4470073125905496E-2</v>
      </c>
      <c r="Q29" s="44">
        <f t="shared" si="8"/>
        <v>-0.10331967741217736</v>
      </c>
      <c r="R29" s="46">
        <f t="shared" si="9"/>
        <v>0.33544478028472008</v>
      </c>
      <c r="S29" s="46">
        <f t="shared" si="10"/>
        <v>0.73983045693152716</v>
      </c>
      <c r="T29" s="46">
        <f t="shared" si="11"/>
        <v>-0.20250956726055572</v>
      </c>
      <c r="U29" s="53">
        <f t="shared" si="12"/>
        <v>315469.53294216265</v>
      </c>
      <c r="V29" s="46">
        <f t="shared" si="13"/>
        <v>0.81844376879384095</v>
      </c>
    </row>
    <row r="30" spans="2:256" x14ac:dyDescent="0.2">
      <c r="C30" s="37" t="str">
        <f>IF($B30="","",(A!C30*C$59))</f>
        <v/>
      </c>
      <c r="D30" s="37" t="str">
        <f>IF($B30="","",(A!D30*D$59))</f>
        <v/>
      </c>
      <c r="E30" s="37" t="str">
        <f>IF($B30="","",(A!E30*E$59))</f>
        <v/>
      </c>
      <c r="F30" s="37" t="str">
        <f>IF($B30="","",(A!F30*F$59))</f>
        <v/>
      </c>
      <c r="G30" s="37" t="str">
        <f>IF($B30="","",(A!G30*G$59))</f>
        <v/>
      </c>
      <c r="H30" s="37" t="str">
        <f>IF($B30="","",(A!H30*H$59))</f>
        <v/>
      </c>
      <c r="J30" s="37" t="str">
        <f t="shared" si="14"/>
        <v/>
      </c>
      <c r="K30" s="37" t="str">
        <f t="shared" si="15"/>
        <v/>
      </c>
      <c r="L30" s="37" t="str">
        <f t="shared" si="16"/>
        <v/>
      </c>
      <c r="M30" s="36" t="str">
        <f t="shared" si="17"/>
        <v/>
      </c>
      <c r="N30" s="36" t="str">
        <f t="shared" si="18"/>
        <v/>
      </c>
      <c r="O30" s="42"/>
      <c r="P30" s="42" t="str">
        <f t="shared" si="7"/>
        <v/>
      </c>
      <c r="Q30" s="42" t="str">
        <f t="shared" si="8"/>
        <v/>
      </c>
      <c r="R30" s="42" t="str">
        <f t="shared" si="9"/>
        <v/>
      </c>
      <c r="S30" s="42" t="str">
        <f t="shared" si="10"/>
        <v/>
      </c>
      <c r="T30" s="42" t="str">
        <f t="shared" si="11"/>
        <v/>
      </c>
      <c r="U30" s="52" t="str">
        <f t="shared" si="12"/>
        <v/>
      </c>
      <c r="V30" s="42" t="str">
        <f t="shared" si="13"/>
        <v/>
      </c>
    </row>
    <row r="31" spans="2:256" x14ac:dyDescent="0.2">
      <c r="B31" s="4" t="s">
        <v>31</v>
      </c>
      <c r="C31" s="36">
        <f>IF($B31="","",(A!C31*C$59))</f>
        <v>404561.18585079629</v>
      </c>
      <c r="D31" s="36">
        <f>IF($B31="","",(A!D31*D$59))</f>
        <v>433465.0420734607</v>
      </c>
      <c r="E31" s="36">
        <f>IF($B31="","",(A!E31*E$59))</f>
        <v>434060.40962093609</v>
      </c>
      <c r="F31" s="36">
        <f>IF($B31="","",(A!F31*F$59))</f>
        <v>546892.49289066403</v>
      </c>
      <c r="G31" s="36">
        <f>IF($B31="","",(A!G31*G$59))</f>
        <v>946535.24670964549</v>
      </c>
      <c r="H31" s="36">
        <f>IF($B31="","",(A!H31*H$59))</f>
        <v>716286.94609460945</v>
      </c>
      <c r="I31" s="29"/>
      <c r="J31" s="36">
        <f t="shared" si="14"/>
        <v>28903.856222664414</v>
      </c>
      <c r="K31" s="36">
        <f t="shared" si="15"/>
        <v>595.36754747538362</v>
      </c>
      <c r="L31" s="36">
        <f t="shared" si="16"/>
        <v>112832.08326972794</v>
      </c>
      <c r="M31" s="36">
        <f t="shared" si="17"/>
        <v>399642.75381898147</v>
      </c>
      <c r="N31" s="36">
        <f t="shared" si="18"/>
        <v>-230248.30061503605</v>
      </c>
      <c r="O31" s="10"/>
      <c r="P31" s="43">
        <f t="shared" si="7"/>
        <v>7.1444956247790584E-2</v>
      </c>
      <c r="Q31" s="43">
        <f t="shared" si="8"/>
        <v>1.3735076411870942E-3</v>
      </c>
      <c r="R31" s="43">
        <f t="shared" si="9"/>
        <v>0.25994557616591646</v>
      </c>
      <c r="S31" s="43">
        <f t="shared" si="10"/>
        <v>0.73075194670642318</v>
      </c>
      <c r="T31" s="43">
        <f t="shared" si="11"/>
        <v>-0.24325380530247268</v>
      </c>
      <c r="U31" s="52">
        <f t="shared" si="12"/>
        <v>311725.76024381316</v>
      </c>
      <c r="V31" s="43">
        <f t="shared" si="13"/>
        <v>0.77052809598689187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2:256" x14ac:dyDescent="0.2">
      <c r="C32" s="37" t="str">
        <f>IF($B32="","",(A!C32*C$59))</f>
        <v/>
      </c>
      <c r="D32" s="37" t="str">
        <f>IF($B32="","",(A!D32*D$59))</f>
        <v/>
      </c>
      <c r="E32" s="37" t="str">
        <f>IF($B32="","",(A!E32*E$59))</f>
        <v/>
      </c>
      <c r="F32" s="37" t="str">
        <f>IF($B32="","",(A!F32*F$59))</f>
        <v/>
      </c>
      <c r="G32" s="37" t="str">
        <f>IF($B32="","",(A!G32*G$59))</f>
        <v/>
      </c>
      <c r="H32" s="37" t="str">
        <f>IF($B32="","",(A!H32*H$59))</f>
        <v/>
      </c>
      <c r="J32" s="37" t="str">
        <f t="shared" si="14"/>
        <v/>
      </c>
      <c r="K32" s="37" t="str">
        <f t="shared" si="15"/>
        <v/>
      </c>
      <c r="L32" s="37" t="str">
        <f t="shared" si="16"/>
        <v/>
      </c>
      <c r="M32" s="36" t="str">
        <f t="shared" si="17"/>
        <v/>
      </c>
      <c r="N32" s="36" t="str">
        <f t="shared" si="18"/>
        <v/>
      </c>
      <c r="O32" s="42"/>
      <c r="P32" s="42" t="str">
        <f t="shared" si="7"/>
        <v/>
      </c>
      <c r="Q32" s="42" t="str">
        <f t="shared" si="8"/>
        <v/>
      </c>
      <c r="R32" s="42" t="str">
        <f t="shared" si="9"/>
        <v/>
      </c>
      <c r="S32" s="42" t="str">
        <f t="shared" si="10"/>
        <v/>
      </c>
      <c r="T32" s="42" t="str">
        <f t="shared" si="11"/>
        <v/>
      </c>
      <c r="U32" s="52" t="str">
        <f t="shared" si="12"/>
        <v/>
      </c>
      <c r="V32" s="42" t="str">
        <f t="shared" si="13"/>
        <v/>
      </c>
    </row>
    <row r="33" spans="2:256" x14ac:dyDescent="0.2">
      <c r="B33" s="5" t="s">
        <v>3</v>
      </c>
      <c r="C33" s="37">
        <f>IF($B33="","",(A!C33*C$59))</f>
        <v>270951.51500419108</v>
      </c>
      <c r="D33" s="37">
        <f>IF($B33="","",(A!D33*D$59))</f>
        <v>270336.89730606764</v>
      </c>
      <c r="E33" s="37">
        <f>IF($B33="","",(A!E33*E$59))</f>
        <v>336394.912198873</v>
      </c>
      <c r="F33" s="37">
        <f>IF($B33="","",(A!F33*F$59))</f>
        <v>390097.40202391898</v>
      </c>
      <c r="G33" s="37">
        <f>IF($B33="","",(A!G33*G$59))</f>
        <v>583367.21457848442</v>
      </c>
      <c r="H33" s="37">
        <f>IF($B33="","",(A!H33*H$59))</f>
        <v>435282</v>
      </c>
      <c r="I33" s="30"/>
      <c r="J33" s="37">
        <f t="shared" si="14"/>
        <v>-614.61769812344573</v>
      </c>
      <c r="K33" s="37">
        <f t="shared" si="15"/>
        <v>66058.014892805368</v>
      </c>
      <c r="L33" s="38">
        <f t="shared" si="16"/>
        <v>53702.489825045981</v>
      </c>
      <c r="M33" s="38">
        <f t="shared" si="17"/>
        <v>193269.81255456543</v>
      </c>
      <c r="N33" s="38">
        <f t="shared" si="18"/>
        <v>-148085.21457848442</v>
      </c>
      <c r="O33" s="13"/>
      <c r="P33" s="44">
        <f t="shared" si="7"/>
        <v>-2.2683678226118752E-3</v>
      </c>
      <c r="Q33" s="44">
        <f t="shared" si="8"/>
        <v>0.24435441684460996</v>
      </c>
      <c r="R33" s="46">
        <f t="shared" si="9"/>
        <v>0.1596412070385228</v>
      </c>
      <c r="S33" s="46">
        <f t="shared" si="10"/>
        <v>0.49543988642794146</v>
      </c>
      <c r="T33" s="46">
        <f t="shared" si="11"/>
        <v>-0.25384562395314642</v>
      </c>
      <c r="U33" s="53">
        <f t="shared" si="12"/>
        <v>164330.48499580892</v>
      </c>
      <c r="V33" s="46">
        <f t="shared" si="13"/>
        <v>0.60649406220617386</v>
      </c>
    </row>
    <row r="34" spans="2:256" x14ac:dyDescent="0.2">
      <c r="B34" s="5" t="s">
        <v>15</v>
      </c>
      <c r="C34" s="37">
        <f>IF($B34="","",(A!C34*C$59))</f>
        <v>320289.45927912823</v>
      </c>
      <c r="D34" s="37">
        <f>IF($B34="","",(A!D34*D$59))</f>
        <v>287955.05144487653</v>
      </c>
      <c r="E34" s="37">
        <f>IF($B34="","",(A!E34*E$59))</f>
        <v>318708.77587706578</v>
      </c>
      <c r="F34" s="37">
        <f>IF($B34="","",(A!F34*F$59))</f>
        <v>378309.5789829166</v>
      </c>
      <c r="G34" s="37">
        <f>IF($B34="","",(A!G34*G$59))</f>
        <v>892335.51341887913</v>
      </c>
      <c r="H34" s="37">
        <f>IF($B34="","",(A!H34*H$59))</f>
        <v>600378</v>
      </c>
      <c r="I34" s="30"/>
      <c r="J34" s="37">
        <f t="shared" si="14"/>
        <v>-32334.407834251702</v>
      </c>
      <c r="K34" s="37">
        <f t="shared" si="15"/>
        <v>30753.72443218925</v>
      </c>
      <c r="L34" s="38">
        <f t="shared" si="16"/>
        <v>59600.80310585082</v>
      </c>
      <c r="M34" s="38">
        <f t="shared" si="17"/>
        <v>514025.93443596252</v>
      </c>
      <c r="N34" s="38">
        <f t="shared" si="18"/>
        <v>-291957.51341887913</v>
      </c>
      <c r="O34" s="13"/>
      <c r="P34" s="44">
        <f t="shared" si="7"/>
        <v>-0.10095370577297916</v>
      </c>
      <c r="Q34" s="44">
        <f t="shared" si="8"/>
        <v>0.10680043387978717</v>
      </c>
      <c r="R34" s="46">
        <f t="shared" si="9"/>
        <v>0.18700709744133431</v>
      </c>
      <c r="S34" s="46">
        <f t="shared" si="10"/>
        <v>1.3587441687781701</v>
      </c>
      <c r="T34" s="46">
        <f t="shared" si="11"/>
        <v>-0.32718356383719177</v>
      </c>
      <c r="U34" s="53">
        <f t="shared" si="12"/>
        <v>280088.54072087177</v>
      </c>
      <c r="V34" s="46">
        <f t="shared" si="13"/>
        <v>0.87448566478354861</v>
      </c>
    </row>
    <row r="35" spans="2:256" x14ac:dyDescent="0.2">
      <c r="B35" s="5" t="s">
        <v>29</v>
      </c>
      <c r="C35" s="37">
        <f>IF($B35="","",(A!C35*C$59))</f>
        <v>502218.23909471917</v>
      </c>
      <c r="D35" s="37">
        <f>IF($B35="","",(A!D35*D$59))</f>
        <v>592013.59423168376</v>
      </c>
      <c r="E35" s="37">
        <f>IF($B35="","",(A!E35*E$59))</f>
        <v>566769.27210155432</v>
      </c>
      <c r="F35" s="37">
        <f>IF($B35="","",(A!F35*F$59))</f>
        <v>741499.0270282859</v>
      </c>
      <c r="G35" s="37">
        <f>IF($B35="","",(A!G35*G$59))</f>
        <v>1119958.8829478279</v>
      </c>
      <c r="H35" s="37">
        <f>IF($B35="","",(A!H35*H$59))</f>
        <v>901268</v>
      </c>
      <c r="I35" s="30"/>
      <c r="J35" s="37">
        <f t="shared" si="14"/>
        <v>89795.355136964587</v>
      </c>
      <c r="K35" s="37">
        <f t="shared" si="15"/>
        <v>-25244.32213012944</v>
      </c>
      <c r="L35" s="38">
        <f t="shared" si="16"/>
        <v>174729.75492673158</v>
      </c>
      <c r="M35" s="38">
        <f t="shared" si="17"/>
        <v>378459.85591954202</v>
      </c>
      <c r="N35" s="38">
        <f t="shared" si="18"/>
        <v>-218690.88294782792</v>
      </c>
      <c r="O35" s="13"/>
      <c r="P35" s="44">
        <f t="shared" si="7"/>
        <v>0.17879747915732117</v>
      </c>
      <c r="Q35" s="44">
        <f t="shared" si="8"/>
        <v>-4.2641456845077287E-2</v>
      </c>
      <c r="R35" s="46">
        <f t="shared" si="9"/>
        <v>0.30829080461409225</v>
      </c>
      <c r="S35" s="46">
        <f t="shared" si="10"/>
        <v>0.51039831763003107</v>
      </c>
      <c r="T35" s="46">
        <f t="shared" si="11"/>
        <v>-0.19526688548798751</v>
      </c>
      <c r="U35" s="53">
        <f t="shared" si="12"/>
        <v>399049.76090528083</v>
      </c>
      <c r="V35" s="46">
        <f t="shared" si="13"/>
        <v>0.79457440977172356</v>
      </c>
    </row>
    <row r="36" spans="2:256" x14ac:dyDescent="0.2">
      <c r="C36" s="37" t="str">
        <f>IF($B36="","",(A!C36*C$59))</f>
        <v/>
      </c>
      <c r="D36" s="37" t="str">
        <f>IF($B36="","",(A!D36*D$59))</f>
        <v/>
      </c>
      <c r="E36" s="37" t="str">
        <f>IF($B36="","",(A!E36*E$59))</f>
        <v/>
      </c>
      <c r="F36" s="37" t="str">
        <f>IF($B36="","",(A!F36*F$59))</f>
        <v/>
      </c>
      <c r="G36" s="37" t="str">
        <f>IF($B36="","",(A!G36*G$59))</f>
        <v/>
      </c>
      <c r="H36" s="37" t="str">
        <f>IF($B36="","",(A!H36*H$59))</f>
        <v/>
      </c>
      <c r="J36" s="37" t="str">
        <f t="shared" si="14"/>
        <v/>
      </c>
      <c r="K36" s="37" t="str">
        <f t="shared" si="15"/>
        <v/>
      </c>
      <c r="L36" s="37" t="str">
        <f t="shared" si="16"/>
        <v/>
      </c>
      <c r="M36" s="36" t="str">
        <f t="shared" si="17"/>
        <v/>
      </c>
      <c r="N36" s="36" t="str">
        <f t="shared" si="18"/>
        <v/>
      </c>
      <c r="O36" s="42"/>
      <c r="P36" s="42" t="str">
        <f t="shared" si="7"/>
        <v/>
      </c>
      <c r="Q36" s="42" t="str">
        <f t="shared" si="8"/>
        <v/>
      </c>
      <c r="R36" s="42" t="str">
        <f t="shared" si="9"/>
        <v/>
      </c>
      <c r="S36" s="42" t="str">
        <f t="shared" si="10"/>
        <v/>
      </c>
      <c r="T36" s="42" t="str">
        <f t="shared" si="11"/>
        <v/>
      </c>
      <c r="U36" s="52" t="str">
        <f t="shared" si="12"/>
        <v/>
      </c>
      <c r="V36" s="42" t="str">
        <f t="shared" si="13"/>
        <v/>
      </c>
    </row>
    <row r="37" spans="2:256" x14ac:dyDescent="0.2">
      <c r="B37" s="49" t="s">
        <v>28</v>
      </c>
      <c r="C37" s="36">
        <f>IF($B37="","",(A!C37*C$59))</f>
        <v>1085191.1781726738</v>
      </c>
      <c r="D37" s="36">
        <f>IF($B37="","",(A!D37*D$59))</f>
        <v>1193672.9646683638</v>
      </c>
      <c r="E37" s="36">
        <f>IF($B37="","",(A!E37*E$59))</f>
        <v>1172185.1854475776</v>
      </c>
      <c r="F37" s="36">
        <f>IF($B37="","",(A!F37*F$59))</f>
        <v>1298582.3547797326</v>
      </c>
      <c r="G37" s="36">
        <f>IF($B37="","",(A!G37*G$59))</f>
        <v>1704352.8351836214</v>
      </c>
      <c r="H37" s="36">
        <f>IF($B37="","",(A!H37*H$59))</f>
        <v>1824461.8671710803</v>
      </c>
      <c r="I37" s="29"/>
      <c r="J37" s="36">
        <f t="shared" si="14"/>
        <v>108481.78649569</v>
      </c>
      <c r="K37" s="36">
        <f t="shared" si="15"/>
        <v>-21487.779220786178</v>
      </c>
      <c r="L37" s="36">
        <f t="shared" si="16"/>
        <v>126397.16933215503</v>
      </c>
      <c r="M37" s="36">
        <f t="shared" si="17"/>
        <v>405770.48040388874</v>
      </c>
      <c r="N37" s="36">
        <f t="shared" si="18"/>
        <v>120109.03198745893</v>
      </c>
      <c r="O37" s="10"/>
      <c r="P37" s="43">
        <f t="shared" si="7"/>
        <v>9.9965599313440567E-2</v>
      </c>
      <c r="Q37" s="43">
        <f t="shared" si="8"/>
        <v>-1.8001395572158321E-2</v>
      </c>
      <c r="R37" s="43">
        <f t="shared" si="9"/>
        <v>0.1078303760372919</v>
      </c>
      <c r="S37" s="43">
        <f t="shared" si="10"/>
        <v>0.31247188821745242</v>
      </c>
      <c r="T37" s="43">
        <f t="shared" si="11"/>
        <v>7.0471928997330402E-2</v>
      </c>
      <c r="U37" s="52">
        <f t="shared" si="12"/>
        <v>739270.68899840652</v>
      </c>
      <c r="V37" s="43">
        <f t="shared" si="13"/>
        <v>0.68123543931056085</v>
      </c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2:256" x14ac:dyDescent="0.2">
      <c r="C38" s="37" t="str">
        <f>IF($B38="","",(A!C38*C$59))</f>
        <v/>
      </c>
      <c r="D38" s="37" t="str">
        <f>IF($B38="","",(A!D38*D$59))</f>
        <v/>
      </c>
      <c r="E38" s="37" t="str">
        <f>IF($B38="","",(A!E38*E$59))</f>
        <v/>
      </c>
      <c r="F38" s="37" t="str">
        <f>IF($B38="","",(A!F38*F$59))</f>
        <v/>
      </c>
      <c r="G38" s="37" t="str">
        <f>IF($B38="","",(A!G38*G$59))</f>
        <v/>
      </c>
      <c r="H38" s="37" t="str">
        <f>IF($B38="","",(A!H38*H$59))</f>
        <v/>
      </c>
      <c r="J38" s="37" t="str">
        <f t="shared" si="14"/>
        <v/>
      </c>
      <c r="K38" s="37" t="str">
        <f t="shared" si="15"/>
        <v/>
      </c>
      <c r="L38" s="37" t="str">
        <f t="shared" si="16"/>
        <v/>
      </c>
      <c r="M38" s="36" t="str">
        <f t="shared" si="17"/>
        <v/>
      </c>
      <c r="N38" s="36" t="str">
        <f t="shared" si="18"/>
        <v/>
      </c>
      <c r="O38" s="42"/>
      <c r="P38" s="42" t="str">
        <f t="shared" si="7"/>
        <v/>
      </c>
      <c r="Q38" s="42" t="str">
        <f t="shared" si="8"/>
        <v/>
      </c>
      <c r="R38" s="42" t="str">
        <f t="shared" si="9"/>
        <v/>
      </c>
      <c r="S38" s="42" t="str">
        <f t="shared" si="10"/>
        <v/>
      </c>
      <c r="T38" s="42" t="str">
        <f t="shared" si="11"/>
        <v/>
      </c>
      <c r="U38" s="52" t="str">
        <f t="shared" si="12"/>
        <v/>
      </c>
      <c r="V38" s="42" t="str">
        <f t="shared" si="13"/>
        <v/>
      </c>
    </row>
    <row r="39" spans="2:256" x14ac:dyDescent="0.2">
      <c r="B39" s="5" t="s">
        <v>9</v>
      </c>
      <c r="C39" s="37">
        <f>IF($B39="","",(A!C39*C$59))</f>
        <v>618379.68854987423</v>
      </c>
      <c r="D39" s="37">
        <f>IF($B39="","",(A!D39*D$59))</f>
        <v>617546.26944918453</v>
      </c>
      <c r="E39" s="37">
        <f>IF($B39="","",(A!E39*E$59))</f>
        <v>652139.50874229451</v>
      </c>
      <c r="F39" s="37">
        <f>IF($B39="","",(A!F39*F$59))</f>
        <v>770418.96379537217</v>
      </c>
      <c r="G39" s="37">
        <f>IF($B39="","",(A!G39*G$59))</f>
        <v>1376339.6450742518</v>
      </c>
      <c r="H39" s="37">
        <f>IF($B39="","",(A!H39*H$59))</f>
        <v>1395852</v>
      </c>
      <c r="I39" s="30"/>
      <c r="J39" s="37">
        <f t="shared" si="14"/>
        <v>-833.41910068970174</v>
      </c>
      <c r="K39" s="37">
        <f t="shared" si="15"/>
        <v>34593.239293109975</v>
      </c>
      <c r="L39" s="38">
        <f t="shared" si="16"/>
        <v>118279.45505307766</v>
      </c>
      <c r="M39" s="38">
        <f t="shared" si="17"/>
        <v>605920.68127887964</v>
      </c>
      <c r="N39" s="38">
        <f t="shared" si="18"/>
        <v>19512.354925748194</v>
      </c>
      <c r="O39" s="13"/>
      <c r="P39" s="44">
        <f t="shared" si="7"/>
        <v>-1.3477465643221623E-3</v>
      </c>
      <c r="Q39" s="44">
        <f t="shared" si="8"/>
        <v>5.6017242762983796E-2</v>
      </c>
      <c r="R39" s="46">
        <f t="shared" si="9"/>
        <v>0.18137139901428373</v>
      </c>
      <c r="S39" s="46">
        <f t="shared" si="10"/>
        <v>0.78648204386596043</v>
      </c>
      <c r="T39" s="46">
        <f t="shared" si="11"/>
        <v>1.4176991119583369E-2</v>
      </c>
      <c r="U39" s="53">
        <f t="shared" si="12"/>
        <v>777472.31145012577</v>
      </c>
      <c r="V39" s="46">
        <f t="shared" si="13"/>
        <v>1.2572733643197924</v>
      </c>
    </row>
    <row r="40" spans="2:256" x14ac:dyDescent="0.2">
      <c r="B40" s="5" t="s">
        <v>11</v>
      </c>
      <c r="C40" s="37">
        <f>IF($B40="","",(A!C40*C$59))</f>
        <v>861801.31342833186</v>
      </c>
      <c r="D40" s="37">
        <f>IF($B40="","",(A!D40*D$59))</f>
        <v>825750.83839203289</v>
      </c>
      <c r="E40" s="37">
        <f>IF($B40="","",(A!E40*E$59))</f>
        <v>959582.53131972707</v>
      </c>
      <c r="F40" s="37">
        <f>IF($B40="","",(A!F40*F$59))</f>
        <v>1206519.0121924237</v>
      </c>
      <c r="G40" s="37">
        <f>IF($B40="","",(A!G40*G$59))</f>
        <v>1225091.3576857324</v>
      </c>
      <c r="H40" s="37">
        <f>IF($B40="","",(A!H40*H$59))</f>
        <v>1121347</v>
      </c>
      <c r="I40" s="30"/>
      <c r="J40" s="37">
        <f t="shared" si="14"/>
        <v>-36050.475036298973</v>
      </c>
      <c r="K40" s="37">
        <f t="shared" si="15"/>
        <v>133831.69292769418</v>
      </c>
      <c r="L40" s="38">
        <f t="shared" si="16"/>
        <v>246936.48087269661</v>
      </c>
      <c r="M40" s="38">
        <f t="shared" si="17"/>
        <v>18572.345493308734</v>
      </c>
      <c r="N40" s="38">
        <f t="shared" si="18"/>
        <v>-103744.35768573242</v>
      </c>
      <c r="O40" s="13"/>
      <c r="P40" s="44">
        <f t="shared" si="7"/>
        <v>-4.1831538748631721E-2</v>
      </c>
      <c r="Q40" s="44">
        <f t="shared" si="8"/>
        <v>0.16207273030240188</v>
      </c>
      <c r="R40" s="46">
        <f t="shared" si="9"/>
        <v>0.25733740747977296</v>
      </c>
      <c r="S40" s="46">
        <f t="shared" si="10"/>
        <v>1.5393330155287013E-2</v>
      </c>
      <c r="T40" s="46">
        <f t="shared" si="11"/>
        <v>-8.468295611986966E-2</v>
      </c>
      <c r="U40" s="53">
        <f t="shared" si="12"/>
        <v>259545.68657166814</v>
      </c>
      <c r="V40" s="46">
        <f t="shared" si="13"/>
        <v>0.30116650152129548</v>
      </c>
    </row>
    <row r="41" spans="2:256" x14ac:dyDescent="0.2">
      <c r="B41" s="5" t="s">
        <v>18</v>
      </c>
      <c r="C41" s="37">
        <f>IF($B41="","",(A!C41*C$59))</f>
        <v>1641788.1959094717</v>
      </c>
      <c r="D41" s="37">
        <f>IF($B41="","",(A!D41*D$59))</f>
        <v>1584608.7677007862</v>
      </c>
      <c r="E41" s="37">
        <f>IF($B41="","",(A!E41*E$59))</f>
        <v>1422819.4503762904</v>
      </c>
      <c r="F41" s="37">
        <f>IF($B41="","",(A!F41*F$59))</f>
        <v>1525455.9548169971</v>
      </c>
      <c r="G41" s="37">
        <f>IF($B41="","",(A!G41*G$59))</f>
        <v>2267888.7211385965</v>
      </c>
      <c r="H41" s="37">
        <f>IF($B41="","",(A!H41*H$59))</f>
        <v>2472676</v>
      </c>
      <c r="I41" s="30"/>
      <c r="J41" s="37">
        <f t="shared" si="14"/>
        <v>-57179.42820868548</v>
      </c>
      <c r="K41" s="37">
        <f t="shared" si="15"/>
        <v>-161789.31732449587</v>
      </c>
      <c r="L41" s="38">
        <f t="shared" si="16"/>
        <v>102636.50444070669</v>
      </c>
      <c r="M41" s="38">
        <f t="shared" si="17"/>
        <v>742432.76632159948</v>
      </c>
      <c r="N41" s="38">
        <f t="shared" si="18"/>
        <v>204787.27886140347</v>
      </c>
      <c r="O41" s="13"/>
      <c r="P41" s="44">
        <f t="shared" si="7"/>
        <v>-3.4827530342311196E-2</v>
      </c>
      <c r="Q41" s="44">
        <f t="shared" si="8"/>
        <v>-0.10210048096556143</v>
      </c>
      <c r="R41" s="46">
        <f t="shared" si="9"/>
        <v>7.2136000399462219E-2</v>
      </c>
      <c r="S41" s="46">
        <f t="shared" si="10"/>
        <v>0.48669564268780624</v>
      </c>
      <c r="T41" s="46">
        <f t="shared" si="11"/>
        <v>9.0298645146305825E-2</v>
      </c>
      <c r="U41" s="53">
        <f t="shared" si="12"/>
        <v>830887.80409052828</v>
      </c>
      <c r="V41" s="46">
        <f t="shared" si="13"/>
        <v>0.50608708611786335</v>
      </c>
    </row>
    <row r="42" spans="2:256" x14ac:dyDescent="0.2">
      <c r="B42" s="5" t="s">
        <v>23</v>
      </c>
      <c r="C42" s="37">
        <f>IF($B42="","",(A!C42*C$59))</f>
        <v>1209773.5770326906</v>
      </c>
      <c r="D42" s="37">
        <f>IF($B42="","",(A!D42*D$59))</f>
        <v>1516250.1516211152</v>
      </c>
      <c r="E42" s="37">
        <f>IF($B42="","",(A!E42*E$59))</f>
        <v>1538161.7249612364</v>
      </c>
      <c r="F42" s="37">
        <f>IF($B42="","",(A!F42*F$59))</f>
        <v>1413994.0844968732</v>
      </c>
      <c r="G42" s="37">
        <f>IF($B42="","",(A!G42*G$59))</f>
        <v>1782346.6675454676</v>
      </c>
      <c r="H42" s="37">
        <f>IF($B42="","",(A!H42*H$59))</f>
        <v>2204233</v>
      </c>
      <c r="I42" s="30"/>
      <c r="J42" s="37">
        <f t="shared" si="14"/>
        <v>306476.57458842453</v>
      </c>
      <c r="K42" s="37">
        <f t="shared" si="15"/>
        <v>21911.573340121191</v>
      </c>
      <c r="L42" s="38">
        <f t="shared" si="16"/>
        <v>-124167.64046436315</v>
      </c>
      <c r="M42" s="38">
        <f t="shared" si="17"/>
        <v>368352.58304859442</v>
      </c>
      <c r="N42" s="38">
        <f t="shared" si="18"/>
        <v>421886.33245453238</v>
      </c>
      <c r="O42" s="13"/>
      <c r="P42" s="44">
        <f t="shared" si="7"/>
        <v>0.25333383073231303</v>
      </c>
      <c r="Q42" s="44">
        <f t="shared" si="8"/>
        <v>1.4451159867449442E-2</v>
      </c>
      <c r="R42" s="46">
        <f t="shared" si="9"/>
        <v>-8.0724697832077669E-2</v>
      </c>
      <c r="S42" s="46">
        <f t="shared" si="10"/>
        <v>0.26050503823689014</v>
      </c>
      <c r="T42" s="46">
        <f t="shared" si="11"/>
        <v>0.23670273585751245</v>
      </c>
      <c r="U42" s="53">
        <f t="shared" si="12"/>
        <v>994459.42296730937</v>
      </c>
      <c r="V42" s="46">
        <f t="shared" si="13"/>
        <v>0.822021113576063</v>
      </c>
    </row>
    <row r="43" spans="2:256" x14ac:dyDescent="0.2">
      <c r="B43" s="5" t="s">
        <v>27</v>
      </c>
      <c r="C43" s="37">
        <f>IF($B43="","",(A!C43*C$59))</f>
        <v>1635986.3466890191</v>
      </c>
      <c r="D43" s="37">
        <f>IF($B43="","",(A!D43*D$59))</f>
        <v>2172846.8312585671</v>
      </c>
      <c r="E43" s="37">
        <f>IF($B43="","",(A!E43*E$59))</f>
        <v>1799962.8035095236</v>
      </c>
      <c r="F43" s="37">
        <f>IF($B43="","",(A!F43*F$59))</f>
        <v>1955532.4058784482</v>
      </c>
      <c r="G43" s="37">
        <f>IF($B43="","",(A!G43*G$59))</f>
        <v>2407959.7676257957</v>
      </c>
      <c r="H43" s="37">
        <f>IF($B43="","",(A!H43*H$59))</f>
        <v>2408599</v>
      </c>
      <c r="I43" s="30"/>
      <c r="J43" s="37">
        <f t="shared" si="14"/>
        <v>536860.48456954793</v>
      </c>
      <c r="K43" s="37">
        <f t="shared" si="15"/>
        <v>-372884.02774904342</v>
      </c>
      <c r="L43" s="38">
        <f t="shared" si="16"/>
        <v>155569.60236892453</v>
      </c>
      <c r="M43" s="38">
        <f t="shared" si="17"/>
        <v>452427.36174734752</v>
      </c>
      <c r="N43" s="38">
        <f t="shared" si="18"/>
        <v>639.2323742043227</v>
      </c>
      <c r="O43" s="13"/>
      <c r="P43" s="44">
        <f t="shared" si="7"/>
        <v>0.32815706907094289</v>
      </c>
      <c r="Q43" s="44">
        <f t="shared" si="8"/>
        <v>-0.17161082059937915</v>
      </c>
      <c r="R43" s="46">
        <f t="shared" si="9"/>
        <v>8.6429342909530527E-2</v>
      </c>
      <c r="S43" s="46">
        <f t="shared" si="10"/>
        <v>0.2313576396828422</v>
      </c>
      <c r="T43" s="46">
        <f t="shared" si="11"/>
        <v>2.6546638477875986E-4</v>
      </c>
      <c r="U43" s="53">
        <f t="shared" si="12"/>
        <v>772612.65331098088</v>
      </c>
      <c r="V43" s="46">
        <f t="shared" si="13"/>
        <v>0.47226106432650139</v>
      </c>
    </row>
    <row r="44" spans="2:256" x14ac:dyDescent="0.2">
      <c r="C44" s="37" t="str">
        <f>IF($B44="","",(A!C44*C$59))</f>
        <v/>
      </c>
      <c r="D44" s="37" t="str">
        <f>IF($B44="","",(A!D44*D$59))</f>
        <v/>
      </c>
      <c r="E44" s="37" t="str">
        <f>IF($B44="","",(A!E44*E$59))</f>
        <v/>
      </c>
      <c r="F44" s="37" t="str">
        <f>IF($B44="","",(A!F44*F$59))</f>
        <v/>
      </c>
      <c r="G44" s="37" t="str">
        <f>IF($B44="","",(A!G44*G$59))</f>
        <v/>
      </c>
      <c r="H44" s="37" t="str">
        <f>IF($B44="","",(A!H44*H$59))</f>
        <v/>
      </c>
      <c r="J44" s="37" t="str">
        <f t="shared" si="14"/>
        <v/>
      </c>
      <c r="K44" s="37" t="str">
        <f t="shared" si="15"/>
        <v/>
      </c>
      <c r="L44" s="37" t="str">
        <f t="shared" si="16"/>
        <v/>
      </c>
      <c r="M44" s="36" t="str">
        <f t="shared" si="17"/>
        <v/>
      </c>
      <c r="N44" s="36" t="str">
        <f t="shared" si="18"/>
        <v/>
      </c>
      <c r="O44" s="42"/>
      <c r="P44" s="42" t="str">
        <f t="shared" si="7"/>
        <v/>
      </c>
      <c r="Q44" s="42" t="str">
        <f t="shared" si="8"/>
        <v/>
      </c>
      <c r="R44" s="42" t="str">
        <f t="shared" si="9"/>
        <v/>
      </c>
      <c r="S44" s="42" t="str">
        <f t="shared" si="10"/>
        <v/>
      </c>
      <c r="T44" s="42" t="str">
        <f t="shared" si="11"/>
        <v/>
      </c>
      <c r="U44" s="52" t="str">
        <f t="shared" si="12"/>
        <v/>
      </c>
      <c r="V44" s="42" t="str">
        <f t="shared" si="13"/>
        <v/>
      </c>
    </row>
    <row r="45" spans="2:256" x14ac:dyDescent="0.2">
      <c r="B45" s="4" t="s">
        <v>19</v>
      </c>
      <c r="C45" s="36">
        <f>IF($B45="","",(A!C45*C$59))</f>
        <v>565745.19862531428</v>
      </c>
      <c r="D45" s="36">
        <f>IF($B45="","",(A!D45*D$59))</f>
        <v>627858.14124262182</v>
      </c>
      <c r="E45" s="36">
        <f>IF($B45="","",(A!E45*E$59))</f>
        <v>669919.23665334622</v>
      </c>
      <c r="F45" s="36">
        <f>IF($B45="","",(A!F45*F$59))</f>
        <v>864910.51888253575</v>
      </c>
      <c r="G45" s="36">
        <f>IF($B45="","",(A!G45*G$59))</f>
        <v>1368220.7716627875</v>
      </c>
      <c r="H45" s="36">
        <f>IF($B45="","",(A!H45*H$59))</f>
        <v>1340107.5863151287</v>
      </c>
      <c r="I45" s="29"/>
      <c r="J45" s="36">
        <f t="shared" si="14"/>
        <v>62112.942617307534</v>
      </c>
      <c r="K45" s="36">
        <f t="shared" si="15"/>
        <v>42061.095410724403</v>
      </c>
      <c r="L45" s="36">
        <f t="shared" si="16"/>
        <v>194991.28222918953</v>
      </c>
      <c r="M45" s="36">
        <f t="shared" si="17"/>
        <v>503310.25278025179</v>
      </c>
      <c r="N45" s="36">
        <f t="shared" si="18"/>
        <v>-28113.185347658815</v>
      </c>
      <c r="O45" s="10"/>
      <c r="P45" s="43">
        <f t="shared" si="7"/>
        <v>0.10978960628960482</v>
      </c>
      <c r="Q45" s="43">
        <f t="shared" si="8"/>
        <v>6.6991399247415082E-2</v>
      </c>
      <c r="R45" s="43">
        <f t="shared" si="9"/>
        <v>0.29106685039123448</v>
      </c>
      <c r="S45" s="43">
        <f t="shared" si="10"/>
        <v>0.58192176160665565</v>
      </c>
      <c r="T45" s="43">
        <f t="shared" si="11"/>
        <v>-2.0547258110614041E-2</v>
      </c>
      <c r="U45" s="52">
        <f t="shared" si="12"/>
        <v>774362.38768981444</v>
      </c>
      <c r="V45" s="43">
        <f t="shared" si="13"/>
        <v>1.3687476085902492</v>
      </c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2:256" x14ac:dyDescent="0.2">
      <c r="C46" s="37" t="str">
        <f>IF($B46="","",(A!C46*C$59))</f>
        <v/>
      </c>
      <c r="D46" s="37" t="str">
        <f>IF($B46="","",(A!D46*D$59))</f>
        <v/>
      </c>
      <c r="E46" s="37" t="str">
        <f>IF($B46="","",(A!E46*E$59))</f>
        <v/>
      </c>
      <c r="F46" s="37" t="str">
        <f>IF($B46="","",(A!F46*F$59))</f>
        <v/>
      </c>
      <c r="G46" s="37" t="str">
        <f>IF($B46="","",(A!G46*G$59))</f>
        <v/>
      </c>
      <c r="H46" s="37" t="str">
        <f>IF($B46="","",(A!H46*H$59))</f>
        <v/>
      </c>
      <c r="J46" s="37" t="str">
        <f t="shared" si="14"/>
        <v/>
      </c>
      <c r="K46" s="37" t="str">
        <f t="shared" si="15"/>
        <v/>
      </c>
      <c r="L46" s="37" t="str">
        <f t="shared" si="16"/>
        <v/>
      </c>
      <c r="M46" s="36" t="str">
        <f t="shared" si="17"/>
        <v/>
      </c>
      <c r="N46" s="36" t="str">
        <f t="shared" si="18"/>
        <v/>
      </c>
      <c r="O46" s="42"/>
      <c r="P46" s="42" t="str">
        <f t="shared" si="7"/>
        <v/>
      </c>
      <c r="Q46" s="42" t="str">
        <f t="shared" si="8"/>
        <v/>
      </c>
      <c r="R46" s="42" t="str">
        <f t="shared" si="9"/>
        <v/>
      </c>
      <c r="S46" s="42" t="str">
        <f t="shared" si="10"/>
        <v/>
      </c>
      <c r="T46" s="42" t="str">
        <f t="shared" si="11"/>
        <v/>
      </c>
      <c r="U46" s="52" t="str">
        <f t="shared" si="12"/>
        <v/>
      </c>
      <c r="V46" s="42" t="str">
        <f t="shared" si="13"/>
        <v/>
      </c>
    </row>
    <row r="47" spans="2:256" x14ac:dyDescent="0.2">
      <c r="B47" s="5" t="s">
        <v>13</v>
      </c>
      <c r="C47" s="37">
        <f>IF($B47="","",(A!C47*C$59))</f>
        <v>812561.16311818943</v>
      </c>
      <c r="D47" s="37">
        <f>IF($B47="","",(A!D47*D$59))</f>
        <v>1026815.2780093435</v>
      </c>
      <c r="E47" s="37">
        <f>IF($B47="","",(A!E47*E$59))</f>
        <v>1109795.6950344774</v>
      </c>
      <c r="F47" s="37">
        <f>IF($B47="","",(A!F47*F$59))</f>
        <v>1245547.0319192295</v>
      </c>
      <c r="G47" s="37">
        <f>IF($B47="","",(A!G47*G$59))</f>
        <v>1679999.4917715392</v>
      </c>
      <c r="H47" s="37">
        <f>IF($B47="","",(A!H47*H$59))</f>
        <v>1557509</v>
      </c>
      <c r="I47" s="30"/>
      <c r="J47" s="37">
        <f t="shared" si="14"/>
        <v>214254.11489115411</v>
      </c>
      <c r="K47" s="37">
        <f t="shared" si="15"/>
        <v>82980.417025133851</v>
      </c>
      <c r="L47" s="38">
        <f t="shared" si="16"/>
        <v>135751.33688475215</v>
      </c>
      <c r="M47" s="38">
        <f t="shared" si="17"/>
        <v>434452.45985230966</v>
      </c>
      <c r="N47" s="38">
        <f t="shared" si="18"/>
        <v>-122490.49177153921</v>
      </c>
      <c r="O47" s="13"/>
      <c r="P47" s="44">
        <f t="shared" si="7"/>
        <v>0.26367752314048293</v>
      </c>
      <c r="Q47" s="44">
        <f t="shared" si="8"/>
        <v>8.0813383675012646E-2</v>
      </c>
      <c r="R47" s="46">
        <f t="shared" si="9"/>
        <v>0.12232101592404793</v>
      </c>
      <c r="S47" s="46">
        <f t="shared" si="10"/>
        <v>0.34880454026924512</v>
      </c>
      <c r="T47" s="46">
        <f t="shared" si="11"/>
        <v>-7.2911029063690055E-2</v>
      </c>
      <c r="U47" s="53">
        <f t="shared" si="12"/>
        <v>744947.83688181057</v>
      </c>
      <c r="V47" s="46">
        <f t="shared" si="13"/>
        <v>0.91678986234474469</v>
      </c>
    </row>
    <row r="48" spans="2:256" x14ac:dyDescent="0.2">
      <c r="B48" s="5" t="s">
        <v>24</v>
      </c>
      <c r="C48" s="37">
        <f>IF($B48="","",(A!C48*C$59))</f>
        <v>456246.1852808047</v>
      </c>
      <c r="D48" s="37">
        <f>IF($B48="","",(A!D48*D$59))</f>
        <v>484475.50267155288</v>
      </c>
      <c r="E48" s="37">
        <f>IF($B48="","",(A!E48*E$59))</f>
        <v>535321.16109269229</v>
      </c>
      <c r="F48" s="37">
        <f>IF($B48="","",(A!F48*F$59))</f>
        <v>584803.97950461728</v>
      </c>
      <c r="G48" s="37">
        <f>IF($B48="","",(A!G48*G$59))</f>
        <v>1268422.9636464748</v>
      </c>
      <c r="H48" s="37">
        <f>IF($B48="","",(A!H48*H$59))</f>
        <v>1247459</v>
      </c>
      <c r="I48" s="30"/>
      <c r="J48" s="37">
        <f t="shared" si="14"/>
        <v>28229.317390748183</v>
      </c>
      <c r="K48" s="37">
        <f t="shared" si="15"/>
        <v>50845.658421139407</v>
      </c>
      <c r="L48" s="38">
        <f t="shared" si="16"/>
        <v>49482.818411924993</v>
      </c>
      <c r="M48" s="38">
        <f t="shared" si="17"/>
        <v>683618.98414185748</v>
      </c>
      <c r="N48" s="38">
        <f t="shared" si="18"/>
        <v>-20963.96364647476</v>
      </c>
      <c r="O48" s="13"/>
      <c r="P48" s="44">
        <f t="shared" si="7"/>
        <v>6.1872993794729388E-2</v>
      </c>
      <c r="Q48" s="44">
        <f t="shared" si="8"/>
        <v>0.10494990591012381</v>
      </c>
      <c r="R48" s="46">
        <f t="shared" si="9"/>
        <v>9.2435760078905069E-2</v>
      </c>
      <c r="S48" s="46">
        <f t="shared" si="10"/>
        <v>1.1689711563196707</v>
      </c>
      <c r="T48" s="46">
        <f t="shared" si="11"/>
        <v>-1.6527581293709279E-2</v>
      </c>
      <c r="U48" s="53">
        <f t="shared" si="12"/>
        <v>791212.81471919524</v>
      </c>
      <c r="V48" s="46">
        <f t="shared" si="13"/>
        <v>1.7341795728817535</v>
      </c>
    </row>
    <row r="49" spans="2:22" x14ac:dyDescent="0.2">
      <c r="B49" s="5" t="s">
        <v>32</v>
      </c>
      <c r="C49" s="37">
        <f>IF($B49="","",(A!C49*C$59))</f>
        <v>434754.62796311814</v>
      </c>
      <c r="D49" s="37">
        <f>IF($B49="","",(A!D49*D$59))</f>
        <v>503771.50560886232</v>
      </c>
      <c r="E49" s="37">
        <f>IF($B49="","",(A!E49*E$59))</f>
        <v>536319.91705220158</v>
      </c>
      <c r="F49" s="37">
        <f>IF($B49="","",(A!F49*F$59))</f>
        <v>708004.26874570583</v>
      </c>
      <c r="G49" s="37">
        <f>IF($B49="","",(A!G49*G$59))</f>
        <v>1156551.1576898519</v>
      </c>
      <c r="H49" s="37">
        <f>IF($B49="","",(A!H49*H$59))</f>
        <v>1031771</v>
      </c>
      <c r="I49" s="30"/>
      <c r="J49" s="37">
        <f t="shared" si="14"/>
        <v>69016.877645744185</v>
      </c>
      <c r="K49" s="37">
        <f t="shared" si="15"/>
        <v>32548.411443339253</v>
      </c>
      <c r="L49" s="38">
        <f t="shared" si="16"/>
        <v>171684.35169350426</v>
      </c>
      <c r="M49" s="38">
        <f t="shared" si="17"/>
        <v>448546.88894414611</v>
      </c>
      <c r="N49" s="38">
        <f t="shared" si="18"/>
        <v>-124780.15768985194</v>
      </c>
      <c r="O49" s="13"/>
      <c r="P49" s="44">
        <f t="shared" si="7"/>
        <v>0.15874903498807411</v>
      </c>
      <c r="Q49" s="44">
        <f t="shared" si="8"/>
        <v>6.4609472907763962E-2</v>
      </c>
      <c r="R49" s="46">
        <f t="shared" si="9"/>
        <v>0.32011556206441188</v>
      </c>
      <c r="S49" s="46">
        <f t="shared" si="10"/>
        <v>0.63353698380772172</v>
      </c>
      <c r="T49" s="46">
        <f t="shared" si="11"/>
        <v>-0.1078898731458568</v>
      </c>
      <c r="U49" s="53">
        <f t="shared" si="12"/>
        <v>597016.37203688186</v>
      </c>
      <c r="V49" s="46">
        <f t="shared" si="13"/>
        <v>1.3732260305864508</v>
      </c>
    </row>
    <row r="50" spans="2:22" ht="13.5" thickBot="1" x14ac:dyDescent="0.25">
      <c r="B50" s="7" t="s">
        <v>33</v>
      </c>
      <c r="C50" s="39">
        <f>IF($B50="","",(A!C50*C$59))</f>
        <v>643542.96472757752</v>
      </c>
      <c r="D50" s="39">
        <f>IF($B50="","",(A!D50*D$59))</f>
        <v>621385.59101463063</v>
      </c>
      <c r="E50" s="39">
        <f>IF($B50="","",(A!E50*E$59))</f>
        <v>646243.23861988971</v>
      </c>
      <c r="F50" s="39">
        <f>IF($B50="","",(A!F50*F$59))</f>
        <v>939489.74338849226</v>
      </c>
      <c r="G50" s="39">
        <f>IF($B50="","",(A!G50*G$59))</f>
        <v>1389489.5330065291</v>
      </c>
      <c r="H50" s="39">
        <f>IF($B50="","",(A!H50*H$59))</f>
        <v>1585531</v>
      </c>
      <c r="I50" s="32"/>
      <c r="J50" s="39">
        <f t="shared" si="14"/>
        <v>-22157.373712946894</v>
      </c>
      <c r="K50" s="39">
        <f t="shared" si="15"/>
        <v>24857.647605259088</v>
      </c>
      <c r="L50" s="40">
        <f t="shared" si="16"/>
        <v>293246.50476860255</v>
      </c>
      <c r="M50" s="40">
        <f t="shared" si="17"/>
        <v>449999.78961803683</v>
      </c>
      <c r="N50" s="40">
        <f t="shared" si="18"/>
        <v>196041.46699347091</v>
      </c>
      <c r="O50" s="14"/>
      <c r="P50" s="45">
        <f t="shared" si="7"/>
        <v>-3.4430294366323277E-2</v>
      </c>
      <c r="Q50" s="45">
        <f t="shared" si="8"/>
        <v>4.0003579041268451E-2</v>
      </c>
      <c r="R50" s="47">
        <f t="shared" si="9"/>
        <v>0.45377109924562881</v>
      </c>
      <c r="S50" s="47">
        <f t="shared" si="10"/>
        <v>0.4789831850585255</v>
      </c>
      <c r="T50" s="47">
        <f t="shared" si="11"/>
        <v>0.14108884042421191</v>
      </c>
      <c r="U50" s="55">
        <f t="shared" si="12"/>
        <v>941988.03527242248</v>
      </c>
      <c r="V50" s="47">
        <f t="shared" si="13"/>
        <v>1.463753139887376</v>
      </c>
    </row>
    <row r="51" spans="2:22" x14ac:dyDescent="0.2">
      <c r="B51" s="49" t="s">
        <v>40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</row>
    <row r="52" spans="2:22" x14ac:dyDescent="0.2">
      <c r="B52" s="50" t="s">
        <v>41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</row>
    <row r="53" spans="2:22" ht="9" customHeight="1" x14ac:dyDescent="0.2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</row>
    <row r="54" spans="2:22" x14ac:dyDescent="0.2">
      <c r="B54" s="50" t="s">
        <v>85</v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</row>
    <row r="55" spans="2:22" x14ac:dyDescent="0.2">
      <c r="B55" s="50" t="s">
        <v>82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</row>
    <row r="57" spans="2:22" x14ac:dyDescent="0.2">
      <c r="C57" s="41">
        <v>1987</v>
      </c>
      <c r="D57" s="41">
        <v>1992</v>
      </c>
      <c r="E57" s="41">
        <v>1997</v>
      </c>
      <c r="F57" s="41">
        <v>2002</v>
      </c>
      <c r="G57" s="41">
        <v>2007</v>
      </c>
      <c r="H57" s="41">
        <v>2012</v>
      </c>
    </row>
    <row r="58" spans="2:22" x14ac:dyDescent="0.2">
      <c r="C58" s="1">
        <v>59.65</v>
      </c>
      <c r="D58" s="1">
        <v>71.494</v>
      </c>
      <c r="E58" s="1">
        <v>79.326999999999998</v>
      </c>
      <c r="F58" s="5">
        <v>85.873000000000005</v>
      </c>
      <c r="G58" s="5">
        <v>97.102000000000004</v>
      </c>
      <c r="H58" s="5">
        <v>106.062</v>
      </c>
    </row>
    <row r="59" spans="2:22" x14ac:dyDescent="0.2">
      <c r="C59" s="51">
        <f>$H58/C58</f>
        <v>1.7780720871751885</v>
      </c>
      <c r="D59" s="51">
        <f>$H58/D58</f>
        <v>1.4835091056592162</v>
      </c>
      <c r="E59" s="51">
        <f t="shared" ref="E59:H59" si="19">$H58/E58</f>
        <v>1.3370227034931359</v>
      </c>
      <c r="F59" s="51">
        <f t="shared" si="19"/>
        <v>1.2351030009432533</v>
      </c>
      <c r="G59" s="51">
        <f t="shared" si="19"/>
        <v>1.0922741035200099</v>
      </c>
      <c r="H59" s="51">
        <f t="shared" si="19"/>
        <v>1</v>
      </c>
    </row>
  </sheetData>
  <mergeCells count="4">
    <mergeCell ref="B2:S2"/>
    <mergeCell ref="B3:S3"/>
    <mergeCell ref="J5:N5"/>
    <mergeCell ref="P5:T5"/>
  </mergeCells>
  <printOptions horizontalCentered="1" verticalCentered="1"/>
  <pageMargins left="0" right="0.25" top="0.25" bottom="0.25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25"/>
  <sheetViews>
    <sheetView workbookViewId="0">
      <selection activeCell="J3" sqref="J3:J25"/>
    </sheetView>
  </sheetViews>
  <sheetFormatPr defaultRowHeight="12.75" x14ac:dyDescent="0.2"/>
  <cols>
    <col min="1" max="1" width="17.42578125" bestFit="1" customWidth="1"/>
  </cols>
  <sheetData>
    <row r="2" spans="1:11" x14ac:dyDescent="0.2">
      <c r="A2" t="s">
        <v>44</v>
      </c>
      <c r="B2" t="s">
        <v>45</v>
      </c>
      <c r="C2" t="s">
        <v>46</v>
      </c>
      <c r="D2">
        <v>2012</v>
      </c>
      <c r="H2" t="s">
        <v>44</v>
      </c>
      <c r="I2" t="s">
        <v>45</v>
      </c>
      <c r="J2" t="s">
        <v>46</v>
      </c>
      <c r="K2">
        <v>2012</v>
      </c>
    </row>
    <row r="3" spans="1:11" x14ac:dyDescent="0.2">
      <c r="A3" t="s">
        <v>47</v>
      </c>
      <c r="B3">
        <v>1</v>
      </c>
      <c r="C3">
        <v>534085</v>
      </c>
      <c r="D3">
        <v>435282</v>
      </c>
      <c r="H3" t="s">
        <v>47</v>
      </c>
      <c r="I3">
        <v>1</v>
      </c>
      <c r="J3">
        <v>534085</v>
      </c>
      <c r="K3">
        <v>435282</v>
      </c>
    </row>
    <row r="4" spans="1:11" x14ac:dyDescent="0.2">
      <c r="A4" t="s">
        <v>48</v>
      </c>
      <c r="B4">
        <v>3</v>
      </c>
      <c r="C4">
        <v>1024267</v>
      </c>
      <c r="D4">
        <v>854354</v>
      </c>
      <c r="H4" t="s">
        <v>48</v>
      </c>
      <c r="I4">
        <v>3</v>
      </c>
      <c r="J4">
        <v>1024267</v>
      </c>
      <c r="K4">
        <v>854354</v>
      </c>
    </row>
    <row r="5" spans="1:11" x14ac:dyDescent="0.2">
      <c r="A5" t="s">
        <v>49</v>
      </c>
      <c r="B5">
        <v>5</v>
      </c>
      <c r="C5">
        <v>959869</v>
      </c>
      <c r="D5">
        <v>1038656</v>
      </c>
      <c r="H5" t="s">
        <v>49</v>
      </c>
      <c r="I5">
        <v>5</v>
      </c>
      <c r="J5">
        <v>959869</v>
      </c>
      <c r="K5">
        <v>1038656</v>
      </c>
    </row>
    <row r="6" spans="1:11" x14ac:dyDescent="0.2">
      <c r="A6" t="s">
        <v>50</v>
      </c>
      <c r="B6">
        <v>9</v>
      </c>
      <c r="C6">
        <v>825428</v>
      </c>
      <c r="D6">
        <v>921744</v>
      </c>
      <c r="H6" t="s">
        <v>50</v>
      </c>
      <c r="I6">
        <v>9</v>
      </c>
      <c r="J6">
        <v>825428</v>
      </c>
      <c r="K6">
        <v>921744</v>
      </c>
    </row>
    <row r="7" spans="1:11" x14ac:dyDescent="0.2">
      <c r="A7" t="s">
        <v>51</v>
      </c>
      <c r="B7">
        <v>11</v>
      </c>
      <c r="C7">
        <v>1260068</v>
      </c>
      <c r="D7">
        <v>1395852</v>
      </c>
      <c r="H7" t="s">
        <v>51</v>
      </c>
      <c r="I7">
        <v>11</v>
      </c>
      <c r="J7">
        <v>1260068</v>
      </c>
      <c r="K7">
        <v>1395852</v>
      </c>
    </row>
    <row r="8" spans="1:11" x14ac:dyDescent="0.2">
      <c r="A8" t="s">
        <v>52</v>
      </c>
      <c r="B8">
        <v>13</v>
      </c>
      <c r="C8">
        <v>974324</v>
      </c>
      <c r="D8">
        <v>989130</v>
      </c>
      <c r="H8" t="s">
        <v>52</v>
      </c>
      <c r="I8">
        <v>13</v>
      </c>
      <c r="J8">
        <v>974324</v>
      </c>
      <c r="K8">
        <v>989130</v>
      </c>
    </row>
    <row r="9" spans="1:11" x14ac:dyDescent="0.2">
      <c r="A9" t="s">
        <v>53</v>
      </c>
      <c r="B9">
        <v>15</v>
      </c>
      <c r="C9">
        <v>1121597</v>
      </c>
      <c r="D9">
        <v>1121347</v>
      </c>
      <c r="H9" t="s">
        <v>53</v>
      </c>
      <c r="I9">
        <v>15</v>
      </c>
      <c r="J9">
        <v>1121597</v>
      </c>
      <c r="K9">
        <v>1121347</v>
      </c>
    </row>
    <row r="10" spans="1:11" x14ac:dyDescent="0.2">
      <c r="A10" t="s">
        <v>54</v>
      </c>
      <c r="B10">
        <v>17</v>
      </c>
      <c r="C10">
        <v>846793</v>
      </c>
      <c r="D10">
        <v>788221</v>
      </c>
      <c r="H10" t="s">
        <v>54</v>
      </c>
      <c r="I10">
        <v>17</v>
      </c>
      <c r="J10">
        <v>846793</v>
      </c>
      <c r="K10">
        <v>788221</v>
      </c>
    </row>
    <row r="11" spans="1:11" x14ac:dyDescent="0.2">
      <c r="A11" t="s">
        <v>55</v>
      </c>
      <c r="B11">
        <v>19</v>
      </c>
      <c r="C11">
        <v>1538075</v>
      </c>
      <c r="D11">
        <v>1557509</v>
      </c>
      <c r="H11" t="s">
        <v>55</v>
      </c>
      <c r="I11">
        <v>19</v>
      </c>
      <c r="J11">
        <v>1538075</v>
      </c>
      <c r="K11">
        <v>1557509</v>
      </c>
    </row>
    <row r="12" spans="1:11" x14ac:dyDescent="0.2">
      <c r="A12" t="s">
        <v>56</v>
      </c>
      <c r="B12">
        <v>21</v>
      </c>
      <c r="C12">
        <v>1169355</v>
      </c>
      <c r="D12">
        <v>1053941</v>
      </c>
      <c r="H12" t="s">
        <v>56</v>
      </c>
      <c r="I12">
        <v>21</v>
      </c>
      <c r="J12">
        <v>1169355</v>
      </c>
      <c r="K12">
        <v>1053941</v>
      </c>
    </row>
    <row r="13" spans="1:11" x14ac:dyDescent="0.2">
      <c r="A13" t="s">
        <v>57</v>
      </c>
      <c r="B13">
        <v>23</v>
      </c>
      <c r="C13">
        <v>816952</v>
      </c>
      <c r="D13">
        <v>600378</v>
      </c>
      <c r="H13" t="s">
        <v>57</v>
      </c>
      <c r="I13">
        <v>23</v>
      </c>
      <c r="J13">
        <v>816952</v>
      </c>
      <c r="K13">
        <v>600378</v>
      </c>
    </row>
    <row r="14" spans="1:11" x14ac:dyDescent="0.2">
      <c r="A14" t="s">
        <v>58</v>
      </c>
      <c r="B14">
        <v>25</v>
      </c>
      <c r="C14">
        <v>1037882</v>
      </c>
      <c r="D14">
        <v>929613</v>
      </c>
      <c r="H14" t="s">
        <v>58</v>
      </c>
      <c r="I14">
        <v>25</v>
      </c>
      <c r="J14">
        <v>1037882</v>
      </c>
      <c r="K14">
        <v>929613</v>
      </c>
    </row>
    <row r="15" spans="1:11" x14ac:dyDescent="0.2">
      <c r="A15" t="s">
        <v>59</v>
      </c>
      <c r="B15">
        <v>27</v>
      </c>
      <c r="C15">
        <v>1158349</v>
      </c>
      <c r="D15">
        <v>1401897</v>
      </c>
      <c r="H15" t="s">
        <v>59</v>
      </c>
      <c r="I15">
        <v>27</v>
      </c>
      <c r="J15">
        <v>1158349</v>
      </c>
      <c r="K15">
        <v>1401897</v>
      </c>
    </row>
    <row r="16" spans="1:11" x14ac:dyDescent="0.2">
      <c r="A16" t="s">
        <v>60</v>
      </c>
      <c r="B16">
        <v>29</v>
      </c>
      <c r="C16">
        <v>2076300</v>
      </c>
      <c r="D16">
        <v>2472676</v>
      </c>
      <c r="H16" t="s">
        <v>60</v>
      </c>
      <c r="I16">
        <v>29</v>
      </c>
      <c r="J16">
        <v>2076300</v>
      </c>
      <c r="K16">
        <v>2472676</v>
      </c>
    </row>
    <row r="17" spans="1:11" x14ac:dyDescent="0.2">
      <c r="A17" t="s">
        <v>61</v>
      </c>
      <c r="B17">
        <v>31</v>
      </c>
      <c r="C17">
        <v>1156957</v>
      </c>
      <c r="D17">
        <v>1195894</v>
      </c>
      <c r="H17" t="s">
        <v>61</v>
      </c>
      <c r="I17">
        <v>31</v>
      </c>
      <c r="J17">
        <v>1156957</v>
      </c>
      <c r="K17">
        <v>1195894</v>
      </c>
    </row>
    <row r="18" spans="1:11" x14ac:dyDescent="0.2">
      <c r="A18" t="s">
        <v>62</v>
      </c>
      <c r="B18">
        <v>33</v>
      </c>
      <c r="C18">
        <v>933487</v>
      </c>
      <c r="D18">
        <v>741326</v>
      </c>
      <c r="H18" t="s">
        <v>62</v>
      </c>
      <c r="I18">
        <v>33</v>
      </c>
      <c r="J18">
        <v>933487</v>
      </c>
      <c r="K18">
        <v>741326</v>
      </c>
    </row>
    <row r="19" spans="1:11" x14ac:dyDescent="0.2">
      <c r="A19" t="s">
        <v>63</v>
      </c>
      <c r="B19">
        <v>35</v>
      </c>
      <c r="C19">
        <v>1631776</v>
      </c>
      <c r="D19">
        <v>2204233</v>
      </c>
      <c r="H19" t="s">
        <v>63</v>
      </c>
      <c r="I19">
        <v>35</v>
      </c>
      <c r="J19">
        <v>1631776</v>
      </c>
      <c r="K19">
        <v>2204233</v>
      </c>
    </row>
    <row r="20" spans="1:11" x14ac:dyDescent="0.2">
      <c r="A20" t="s">
        <v>64</v>
      </c>
      <c r="B20">
        <v>37</v>
      </c>
      <c r="C20">
        <v>804658</v>
      </c>
      <c r="D20">
        <v>700920</v>
      </c>
      <c r="H20" t="s">
        <v>64</v>
      </c>
      <c r="I20">
        <v>37</v>
      </c>
      <c r="J20">
        <v>804658</v>
      </c>
      <c r="K20">
        <v>700920</v>
      </c>
    </row>
    <row r="21" spans="1:11" x14ac:dyDescent="0.2">
      <c r="A21" t="s">
        <v>65</v>
      </c>
      <c r="B21">
        <v>39</v>
      </c>
      <c r="C21">
        <v>1161268</v>
      </c>
      <c r="D21">
        <v>1247459</v>
      </c>
      <c r="H21" t="s">
        <v>65</v>
      </c>
      <c r="I21">
        <v>39</v>
      </c>
      <c r="J21">
        <v>1161268</v>
      </c>
      <c r="K21">
        <v>1247459</v>
      </c>
    </row>
    <row r="22" spans="1:11" x14ac:dyDescent="0.2">
      <c r="A22" t="s">
        <v>66</v>
      </c>
      <c r="B22">
        <v>41</v>
      </c>
      <c r="C22">
        <v>2204538</v>
      </c>
      <c r="D22">
        <v>2408599</v>
      </c>
      <c r="H22" t="s">
        <v>66</v>
      </c>
      <c r="I22">
        <v>41</v>
      </c>
      <c r="J22">
        <v>2204538</v>
      </c>
      <c r="K22">
        <v>2408599</v>
      </c>
    </row>
    <row r="23" spans="1:11" x14ac:dyDescent="0.2">
      <c r="A23" t="s">
        <v>67</v>
      </c>
      <c r="B23">
        <v>43</v>
      </c>
      <c r="C23">
        <v>1025346</v>
      </c>
      <c r="D23">
        <v>901268</v>
      </c>
      <c r="H23" t="s">
        <v>67</v>
      </c>
      <c r="I23">
        <v>43</v>
      </c>
      <c r="J23">
        <v>1025346</v>
      </c>
      <c r="K23">
        <v>901268</v>
      </c>
    </row>
    <row r="24" spans="1:11" x14ac:dyDescent="0.2">
      <c r="A24" t="s">
        <v>68</v>
      </c>
      <c r="B24">
        <v>45</v>
      </c>
      <c r="C24">
        <v>1058847</v>
      </c>
      <c r="D24">
        <v>1031771</v>
      </c>
      <c r="H24" t="s">
        <v>68</v>
      </c>
      <c r="I24">
        <v>45</v>
      </c>
      <c r="J24">
        <v>1058847</v>
      </c>
      <c r="K24">
        <v>1031771</v>
      </c>
    </row>
    <row r="25" spans="1:11" x14ac:dyDescent="0.2">
      <c r="A25" t="s">
        <v>69</v>
      </c>
      <c r="B25">
        <v>47</v>
      </c>
      <c r="C25">
        <v>1272107</v>
      </c>
      <c r="D25">
        <v>1585531</v>
      </c>
      <c r="H25" t="s">
        <v>69</v>
      </c>
      <c r="I25">
        <v>47</v>
      </c>
      <c r="J25">
        <v>1272107</v>
      </c>
      <c r="K25">
        <v>1585531</v>
      </c>
    </row>
  </sheetData>
  <autoFilter ref="H2:K2" xr:uid="{00000000-0009-0000-0000-000003000000}">
    <sortState xmlns:xlrd2="http://schemas.microsoft.com/office/spreadsheetml/2017/richdata2" ref="H3:K25">
      <sortCondition ref="I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3:K90"/>
  <sheetViews>
    <sheetView topLeftCell="A52" zoomScale="80" zoomScaleNormal="80" workbookViewId="0">
      <selection activeCell="G42" sqref="G42:G84"/>
    </sheetView>
  </sheetViews>
  <sheetFormatPr defaultRowHeight="12.75" x14ac:dyDescent="0.2"/>
  <cols>
    <col min="1" max="1" width="17.42578125" bestFit="1" customWidth="1"/>
    <col min="6" max="6" width="24.140625" bestFit="1" customWidth="1"/>
    <col min="7" max="7" width="9.7109375" customWidth="1"/>
    <col min="9" max="9" width="17.42578125" bestFit="1" customWidth="1"/>
    <col min="10" max="10" width="10" bestFit="1" customWidth="1"/>
  </cols>
  <sheetData>
    <row r="3" spans="3:10" x14ac:dyDescent="0.2">
      <c r="C3" t="s">
        <v>70</v>
      </c>
      <c r="D3" t="s">
        <v>71</v>
      </c>
      <c r="E3" t="s">
        <v>72</v>
      </c>
      <c r="F3" t="s">
        <v>73</v>
      </c>
      <c r="G3" t="s">
        <v>74</v>
      </c>
    </row>
    <row r="4" spans="3:10" x14ac:dyDescent="0.2">
      <c r="C4">
        <v>1</v>
      </c>
      <c r="D4">
        <v>1</v>
      </c>
      <c r="E4">
        <v>24</v>
      </c>
      <c r="F4" t="s">
        <v>75</v>
      </c>
      <c r="G4" s="3">
        <v>0</v>
      </c>
      <c r="I4">
        <v>12256</v>
      </c>
    </row>
    <row r="5" spans="3:10" x14ac:dyDescent="0.2">
      <c r="C5">
        <v>2</v>
      </c>
      <c r="G5" s="34"/>
    </row>
    <row r="6" spans="3:10" x14ac:dyDescent="0.2">
      <c r="C6">
        <v>3</v>
      </c>
      <c r="D6">
        <v>2</v>
      </c>
      <c r="F6" t="s">
        <v>76</v>
      </c>
      <c r="G6" s="3">
        <v>1011435.4956492637</v>
      </c>
      <c r="I6">
        <v>2988</v>
      </c>
      <c r="J6">
        <f>SUM(J7:J12)/I6</f>
        <v>1011435.4956492637</v>
      </c>
    </row>
    <row r="7" spans="3:10" x14ac:dyDescent="0.2">
      <c r="C7">
        <v>4</v>
      </c>
      <c r="D7">
        <v>3</v>
      </c>
      <c r="E7">
        <v>24003</v>
      </c>
      <c r="F7" t="s">
        <v>4</v>
      </c>
      <c r="G7" s="3">
        <v>854354</v>
      </c>
      <c r="I7">
        <v>381</v>
      </c>
      <c r="J7">
        <f>G7*I7</f>
        <v>325508874</v>
      </c>
    </row>
    <row r="8" spans="3:10" x14ac:dyDescent="0.2">
      <c r="C8">
        <v>5</v>
      </c>
      <c r="D8">
        <v>4</v>
      </c>
      <c r="E8">
        <v>24005</v>
      </c>
      <c r="F8" t="s">
        <v>6</v>
      </c>
      <c r="G8" s="3">
        <v>1038656</v>
      </c>
      <c r="I8">
        <v>640</v>
      </c>
      <c r="J8">
        <f>G8*I8</f>
        <v>664739840</v>
      </c>
    </row>
    <row r="9" spans="3:10" x14ac:dyDescent="0.2">
      <c r="C9">
        <v>6</v>
      </c>
      <c r="D9">
        <v>5</v>
      </c>
      <c r="E9">
        <v>24013</v>
      </c>
      <c r="F9" t="s">
        <v>10</v>
      </c>
      <c r="G9" s="3">
        <v>989130</v>
      </c>
      <c r="I9">
        <v>1092</v>
      </c>
      <c r="J9">
        <f>G9*I9</f>
        <v>1080129960</v>
      </c>
    </row>
    <row r="10" spans="3:10" x14ac:dyDescent="0.2">
      <c r="C10">
        <v>7</v>
      </c>
      <c r="D10">
        <v>6</v>
      </c>
      <c r="E10">
        <v>24025</v>
      </c>
      <c r="F10" t="s">
        <v>16</v>
      </c>
      <c r="G10" s="3">
        <v>929613</v>
      </c>
      <c r="I10">
        <v>582</v>
      </c>
      <c r="J10">
        <f>G10*I10</f>
        <v>541034766</v>
      </c>
    </row>
    <row r="11" spans="3:10" x14ac:dyDescent="0.2">
      <c r="C11">
        <v>8</v>
      </c>
      <c r="D11">
        <v>7</v>
      </c>
      <c r="E11">
        <v>24027</v>
      </c>
      <c r="F11" t="s">
        <v>17</v>
      </c>
      <c r="G11" s="3">
        <v>1401897</v>
      </c>
      <c r="I11">
        <v>293</v>
      </c>
      <c r="J11">
        <f>G11*I11</f>
        <v>410755821</v>
      </c>
    </row>
    <row r="12" spans="3:10" x14ac:dyDescent="0.2">
      <c r="C12">
        <v>9</v>
      </c>
      <c r="D12">
        <v>8</v>
      </c>
      <c r="E12">
        <v>24510</v>
      </c>
      <c r="F12" t="s">
        <v>5</v>
      </c>
      <c r="G12" s="3">
        <v>0</v>
      </c>
      <c r="I12">
        <v>0</v>
      </c>
    </row>
    <row r="13" spans="3:10" x14ac:dyDescent="0.2">
      <c r="C13">
        <v>10</v>
      </c>
      <c r="G13" s="34"/>
    </row>
    <row r="14" spans="3:10" x14ac:dyDescent="0.2">
      <c r="C14">
        <v>11</v>
      </c>
      <c r="D14">
        <v>9</v>
      </c>
      <c r="F14" t="s">
        <v>77</v>
      </c>
      <c r="G14" s="3">
        <v>1039443.1480637813</v>
      </c>
      <c r="I14">
        <v>2195</v>
      </c>
      <c r="J14">
        <f>SUM(J15:J17)/I14</f>
        <v>1039443.1480637813</v>
      </c>
    </row>
    <row r="15" spans="3:10" x14ac:dyDescent="0.2">
      <c r="C15">
        <v>12</v>
      </c>
      <c r="D15">
        <v>10</v>
      </c>
      <c r="E15">
        <v>24021</v>
      </c>
      <c r="F15" t="s">
        <v>14</v>
      </c>
      <c r="G15" s="3">
        <v>1053941</v>
      </c>
      <c r="I15">
        <v>1308</v>
      </c>
      <c r="J15">
        <f>G15*I15</f>
        <v>1378554828</v>
      </c>
    </row>
    <row r="16" spans="3:10" x14ac:dyDescent="0.2">
      <c r="C16">
        <v>13</v>
      </c>
      <c r="D16">
        <v>11</v>
      </c>
      <c r="E16">
        <v>24031</v>
      </c>
      <c r="F16" t="s">
        <v>21</v>
      </c>
      <c r="G16" s="3">
        <v>1195894</v>
      </c>
      <c r="I16">
        <v>540</v>
      </c>
      <c r="J16">
        <f>G16*I16</f>
        <v>645782760</v>
      </c>
    </row>
    <row r="17" spans="3:10" x14ac:dyDescent="0.2">
      <c r="C17">
        <v>14</v>
      </c>
      <c r="D17">
        <v>12</v>
      </c>
      <c r="E17">
        <v>24033</v>
      </c>
      <c r="F17" t="s">
        <v>22</v>
      </c>
      <c r="G17" s="3">
        <v>741326</v>
      </c>
      <c r="I17">
        <v>347</v>
      </c>
      <c r="J17">
        <f>G17*I17</f>
        <v>257240122</v>
      </c>
    </row>
    <row r="18" spans="3:10" x14ac:dyDescent="0.2">
      <c r="C18">
        <v>15</v>
      </c>
      <c r="G18" s="34"/>
    </row>
    <row r="19" spans="3:10" x14ac:dyDescent="0.2">
      <c r="C19">
        <v>16</v>
      </c>
      <c r="D19">
        <v>13</v>
      </c>
      <c r="F19" t="s">
        <v>78</v>
      </c>
      <c r="G19" s="3">
        <v>773212.00155884644</v>
      </c>
      <c r="I19">
        <v>1283</v>
      </c>
      <c r="J19">
        <f>SUM(J20:J22)/I19</f>
        <v>773212.00155884644</v>
      </c>
    </row>
    <row r="20" spans="3:10" x14ac:dyDescent="0.2">
      <c r="C20">
        <v>17</v>
      </c>
      <c r="D20">
        <v>14</v>
      </c>
      <c r="E20">
        <v>24009</v>
      </c>
      <c r="F20" t="s">
        <v>8</v>
      </c>
      <c r="G20" s="3">
        <v>921744</v>
      </c>
      <c r="I20">
        <v>269</v>
      </c>
      <c r="J20">
        <f>G20*I20</f>
        <v>247949136</v>
      </c>
    </row>
    <row r="21" spans="3:10" x14ac:dyDescent="0.2">
      <c r="C21">
        <v>18</v>
      </c>
      <c r="D21">
        <v>15</v>
      </c>
      <c r="E21">
        <v>24017</v>
      </c>
      <c r="F21" t="s">
        <v>12</v>
      </c>
      <c r="G21" s="3">
        <v>788221</v>
      </c>
      <c r="I21">
        <v>382</v>
      </c>
      <c r="J21">
        <f>G21*I21</f>
        <v>301100422</v>
      </c>
    </row>
    <row r="22" spans="3:10" x14ac:dyDescent="0.2">
      <c r="C22">
        <v>19</v>
      </c>
      <c r="D22">
        <v>16</v>
      </c>
      <c r="E22">
        <v>24037</v>
      </c>
      <c r="F22" t="s">
        <v>26</v>
      </c>
      <c r="G22" s="3">
        <v>700920</v>
      </c>
      <c r="I22">
        <v>632</v>
      </c>
      <c r="J22">
        <f>G22*I22</f>
        <v>442981440</v>
      </c>
    </row>
    <row r="23" spans="3:10" x14ac:dyDescent="0.2">
      <c r="C23">
        <v>20</v>
      </c>
      <c r="G23" s="34"/>
    </row>
    <row r="24" spans="3:10" x14ac:dyDescent="0.2">
      <c r="C24">
        <v>21</v>
      </c>
      <c r="D24">
        <v>17</v>
      </c>
      <c r="F24" t="s">
        <v>79</v>
      </c>
      <c r="G24" s="3">
        <v>716286.94609460945</v>
      </c>
      <c r="I24">
        <v>1818</v>
      </c>
      <c r="J24">
        <f>SUM(J25:J27)/I24</f>
        <v>716286.94609460945</v>
      </c>
    </row>
    <row r="25" spans="3:10" x14ac:dyDescent="0.2">
      <c r="C25">
        <v>22</v>
      </c>
      <c r="D25">
        <v>18</v>
      </c>
      <c r="E25">
        <v>24001</v>
      </c>
      <c r="F25" t="s">
        <v>3</v>
      </c>
      <c r="G25" s="3">
        <v>435282</v>
      </c>
      <c r="I25">
        <v>291</v>
      </c>
      <c r="J25">
        <f>G25*I25</f>
        <v>126667062</v>
      </c>
    </row>
    <row r="26" spans="3:10" x14ac:dyDescent="0.2">
      <c r="C26">
        <v>23</v>
      </c>
      <c r="D26">
        <v>19</v>
      </c>
      <c r="E26">
        <v>24023</v>
      </c>
      <c r="F26" t="s">
        <v>15</v>
      </c>
      <c r="G26" s="3">
        <v>600378</v>
      </c>
      <c r="I26">
        <v>667</v>
      </c>
      <c r="J26">
        <f>G26*I26</f>
        <v>400452126</v>
      </c>
    </row>
    <row r="27" spans="3:10" x14ac:dyDescent="0.2">
      <c r="C27">
        <v>24</v>
      </c>
      <c r="D27">
        <v>20</v>
      </c>
      <c r="E27">
        <v>24043</v>
      </c>
      <c r="F27" t="s">
        <v>29</v>
      </c>
      <c r="G27" s="3">
        <v>901268</v>
      </c>
      <c r="I27">
        <v>860</v>
      </c>
      <c r="J27">
        <f>G27*I27</f>
        <v>775090480</v>
      </c>
    </row>
    <row r="28" spans="3:10" x14ac:dyDescent="0.2">
      <c r="C28">
        <v>25</v>
      </c>
      <c r="G28" s="34"/>
    </row>
    <row r="29" spans="3:10" x14ac:dyDescent="0.2">
      <c r="C29">
        <v>26</v>
      </c>
      <c r="D29">
        <v>21</v>
      </c>
      <c r="F29" t="s">
        <v>80</v>
      </c>
      <c r="G29" s="3">
        <v>1824461.8671710803</v>
      </c>
      <c r="I29">
        <v>2379</v>
      </c>
      <c r="J29">
        <f>SUM(J30:J34)/I29</f>
        <v>1824461.8671710803</v>
      </c>
    </row>
    <row r="30" spans="3:10" x14ac:dyDescent="0.2">
      <c r="C30">
        <v>27</v>
      </c>
      <c r="D30">
        <v>22</v>
      </c>
      <c r="E30">
        <v>24011</v>
      </c>
      <c r="F30" t="s">
        <v>9</v>
      </c>
      <c r="G30" s="3">
        <v>1395852</v>
      </c>
      <c r="I30">
        <v>658</v>
      </c>
      <c r="J30">
        <f>G30*I30</f>
        <v>918470616</v>
      </c>
    </row>
    <row r="31" spans="3:10" x14ac:dyDescent="0.2">
      <c r="C31">
        <v>28</v>
      </c>
      <c r="D31">
        <v>23</v>
      </c>
      <c r="E31">
        <v>24015</v>
      </c>
      <c r="F31" t="s">
        <v>11</v>
      </c>
      <c r="G31" s="3">
        <v>1121347</v>
      </c>
      <c r="I31">
        <v>496</v>
      </c>
      <c r="J31">
        <f>G31*I31</f>
        <v>556188112</v>
      </c>
    </row>
    <row r="32" spans="3:10" x14ac:dyDescent="0.2">
      <c r="C32">
        <v>29</v>
      </c>
      <c r="D32">
        <v>24</v>
      </c>
      <c r="E32">
        <v>24029</v>
      </c>
      <c r="F32" t="s">
        <v>18</v>
      </c>
      <c r="G32" s="3">
        <v>2472676</v>
      </c>
      <c r="I32">
        <v>367</v>
      </c>
      <c r="J32">
        <f>G32*I32</f>
        <v>907472092</v>
      </c>
    </row>
    <row r="33" spans="3:11" x14ac:dyDescent="0.2">
      <c r="C33">
        <v>30</v>
      </c>
      <c r="D33">
        <v>25</v>
      </c>
      <c r="E33">
        <v>24035</v>
      </c>
      <c r="F33" t="s">
        <v>23</v>
      </c>
      <c r="G33" s="3">
        <v>2204233</v>
      </c>
      <c r="I33">
        <v>530</v>
      </c>
      <c r="J33">
        <f>G33*I33</f>
        <v>1168243490</v>
      </c>
    </row>
    <row r="34" spans="3:11" x14ac:dyDescent="0.2">
      <c r="C34">
        <v>31</v>
      </c>
      <c r="D34">
        <v>26</v>
      </c>
      <c r="E34">
        <v>24041</v>
      </c>
      <c r="F34" t="s">
        <v>27</v>
      </c>
      <c r="G34" s="3">
        <v>2408599</v>
      </c>
      <c r="I34">
        <v>328</v>
      </c>
      <c r="J34">
        <f>G34*I34</f>
        <v>790020472</v>
      </c>
    </row>
    <row r="35" spans="3:11" x14ac:dyDescent="0.2">
      <c r="C35">
        <v>32</v>
      </c>
      <c r="G35" s="34"/>
    </row>
    <row r="36" spans="3:11" x14ac:dyDescent="0.2">
      <c r="C36">
        <v>33</v>
      </c>
      <c r="D36">
        <v>27</v>
      </c>
      <c r="F36" t="s">
        <v>81</v>
      </c>
      <c r="G36" s="3">
        <v>1340107.5863151287</v>
      </c>
      <c r="I36">
        <v>1593</v>
      </c>
      <c r="J36">
        <f>SUM(J37:J40)/I36</f>
        <v>1340107.5863151287</v>
      </c>
    </row>
    <row r="37" spans="3:11" x14ac:dyDescent="0.2">
      <c r="C37">
        <v>34</v>
      </c>
      <c r="D37">
        <v>28</v>
      </c>
      <c r="E37">
        <v>24019</v>
      </c>
      <c r="F37" t="s">
        <v>13</v>
      </c>
      <c r="G37" s="3">
        <v>1557509</v>
      </c>
      <c r="I37">
        <v>423</v>
      </c>
      <c r="J37">
        <f>G37*I37</f>
        <v>658826307</v>
      </c>
    </row>
    <row r="38" spans="3:11" x14ac:dyDescent="0.2">
      <c r="C38">
        <v>35</v>
      </c>
      <c r="D38">
        <v>29</v>
      </c>
      <c r="E38">
        <v>24039</v>
      </c>
      <c r="F38" t="s">
        <v>24</v>
      </c>
      <c r="G38" s="3">
        <v>1247459</v>
      </c>
      <c r="I38">
        <v>286</v>
      </c>
      <c r="J38">
        <f>G38*I38</f>
        <v>356773274</v>
      </c>
    </row>
    <row r="39" spans="3:11" x14ac:dyDescent="0.2">
      <c r="C39">
        <v>36</v>
      </c>
      <c r="D39">
        <v>30</v>
      </c>
      <c r="E39">
        <v>24045</v>
      </c>
      <c r="F39" t="s">
        <v>32</v>
      </c>
      <c r="G39" s="3">
        <v>1031771</v>
      </c>
      <c r="I39">
        <v>510</v>
      </c>
      <c r="J39">
        <f>G39*I39</f>
        <v>526203210</v>
      </c>
    </row>
    <row r="40" spans="3:11" x14ac:dyDescent="0.2">
      <c r="C40">
        <v>37</v>
      </c>
      <c r="D40">
        <v>31</v>
      </c>
      <c r="E40">
        <v>24047</v>
      </c>
      <c r="F40" t="s">
        <v>33</v>
      </c>
      <c r="G40" s="3">
        <v>1585531</v>
      </c>
      <c r="I40">
        <v>374</v>
      </c>
      <c r="J40">
        <f>G40*I40</f>
        <v>592988594</v>
      </c>
    </row>
    <row r="42" spans="3:11" x14ac:dyDescent="0.2">
      <c r="F42" t="s">
        <v>75</v>
      </c>
      <c r="G42" s="3">
        <v>1148268</v>
      </c>
    </row>
    <row r="43" spans="3:11" x14ac:dyDescent="0.2">
      <c r="G43" s="34"/>
    </row>
    <row r="44" spans="3:11" x14ac:dyDescent="0.2">
      <c r="F44" t="s">
        <v>76</v>
      </c>
      <c r="G44" s="3">
        <v>1011435.4956492637</v>
      </c>
      <c r="J44" t="s">
        <v>76</v>
      </c>
      <c r="K44">
        <v>1011435.4956492637</v>
      </c>
    </row>
    <row r="45" spans="3:11" x14ac:dyDescent="0.2">
      <c r="G45" s="3"/>
    </row>
    <row r="46" spans="3:11" x14ac:dyDescent="0.2">
      <c r="F46" t="s">
        <v>4</v>
      </c>
      <c r="G46" s="3">
        <v>854354</v>
      </c>
      <c r="J46" t="s">
        <v>77</v>
      </c>
      <c r="K46">
        <v>1039443.1480637813</v>
      </c>
    </row>
    <row r="47" spans="3:11" x14ac:dyDescent="0.2">
      <c r="F47" t="s">
        <v>6</v>
      </c>
      <c r="G47" s="3">
        <v>1038656</v>
      </c>
    </row>
    <row r="48" spans="3:11" x14ac:dyDescent="0.2">
      <c r="F48" t="s">
        <v>10</v>
      </c>
      <c r="G48" s="3">
        <v>989130</v>
      </c>
      <c r="J48" t="s">
        <v>78</v>
      </c>
      <c r="K48">
        <v>773212.00155884644</v>
      </c>
    </row>
    <row r="49" spans="6:11" x14ac:dyDescent="0.2">
      <c r="F49" t="s">
        <v>16</v>
      </c>
      <c r="G49" s="3">
        <v>929613</v>
      </c>
    </row>
    <row r="50" spans="6:11" x14ac:dyDescent="0.2">
      <c r="F50" t="s">
        <v>17</v>
      </c>
      <c r="G50" s="3">
        <v>1401897</v>
      </c>
      <c r="J50" t="s">
        <v>79</v>
      </c>
      <c r="K50">
        <v>716286.94609460945</v>
      </c>
    </row>
    <row r="51" spans="6:11" x14ac:dyDescent="0.2">
      <c r="F51" t="s">
        <v>5</v>
      </c>
      <c r="G51" s="3">
        <v>0</v>
      </c>
    </row>
    <row r="52" spans="6:11" x14ac:dyDescent="0.2">
      <c r="G52" s="34"/>
      <c r="J52" t="s">
        <v>80</v>
      </c>
      <c r="K52">
        <v>1824461.8671710803</v>
      </c>
    </row>
    <row r="53" spans="6:11" x14ac:dyDescent="0.2">
      <c r="F53" t="s">
        <v>77</v>
      </c>
      <c r="G53" s="3">
        <v>1039443.1480637813</v>
      </c>
    </row>
    <row r="54" spans="6:11" x14ac:dyDescent="0.2">
      <c r="G54" s="3"/>
      <c r="J54" t="s">
        <v>81</v>
      </c>
      <c r="K54">
        <v>1340107.5863151287</v>
      </c>
    </row>
    <row r="55" spans="6:11" x14ac:dyDescent="0.2">
      <c r="F55" t="s">
        <v>14</v>
      </c>
      <c r="G55" s="3">
        <v>1053941</v>
      </c>
    </row>
    <row r="56" spans="6:11" x14ac:dyDescent="0.2">
      <c r="F56" t="s">
        <v>21</v>
      </c>
      <c r="G56" s="3">
        <v>1195894</v>
      </c>
    </row>
    <row r="57" spans="6:11" x14ac:dyDescent="0.2">
      <c r="F57" t="s">
        <v>22</v>
      </c>
      <c r="G57" s="3">
        <v>741326</v>
      </c>
    </row>
    <row r="58" spans="6:11" x14ac:dyDescent="0.2">
      <c r="G58" s="34"/>
    </row>
    <row r="59" spans="6:11" x14ac:dyDescent="0.2">
      <c r="F59" t="s">
        <v>78</v>
      </c>
      <c r="G59" s="3">
        <v>773212.00155884644</v>
      </c>
    </row>
    <row r="60" spans="6:11" x14ac:dyDescent="0.2">
      <c r="G60" s="3"/>
    </row>
    <row r="61" spans="6:11" x14ac:dyDescent="0.2">
      <c r="F61" t="s">
        <v>8</v>
      </c>
      <c r="G61" s="3">
        <v>921744</v>
      </c>
    </row>
    <row r="62" spans="6:11" x14ac:dyDescent="0.2">
      <c r="F62" t="s">
        <v>12</v>
      </c>
      <c r="G62" s="3">
        <v>788221</v>
      </c>
    </row>
    <row r="63" spans="6:11" x14ac:dyDescent="0.2">
      <c r="F63" t="s">
        <v>26</v>
      </c>
      <c r="G63" s="3">
        <v>700920</v>
      </c>
    </row>
    <row r="64" spans="6:11" x14ac:dyDescent="0.2">
      <c r="G64" s="34"/>
    </row>
    <row r="65" spans="6:7" x14ac:dyDescent="0.2">
      <c r="F65" t="s">
        <v>79</v>
      </c>
      <c r="G65" s="3">
        <v>716286.94609460945</v>
      </c>
    </row>
    <row r="66" spans="6:7" x14ac:dyDescent="0.2">
      <c r="G66" s="3"/>
    </row>
    <row r="67" spans="6:7" x14ac:dyDescent="0.2">
      <c r="F67" t="s">
        <v>3</v>
      </c>
      <c r="G67" s="3">
        <v>435282</v>
      </c>
    </row>
    <row r="68" spans="6:7" x14ac:dyDescent="0.2">
      <c r="F68" t="s">
        <v>15</v>
      </c>
      <c r="G68" s="3">
        <v>600378</v>
      </c>
    </row>
    <row r="69" spans="6:7" x14ac:dyDescent="0.2">
      <c r="F69" t="s">
        <v>29</v>
      </c>
      <c r="G69" s="3">
        <v>901268</v>
      </c>
    </row>
    <row r="70" spans="6:7" x14ac:dyDescent="0.2">
      <c r="G70" s="34"/>
    </row>
    <row r="71" spans="6:7" x14ac:dyDescent="0.2">
      <c r="F71" t="s">
        <v>80</v>
      </c>
      <c r="G71" s="3">
        <v>1824461.8671710803</v>
      </c>
    </row>
    <row r="72" spans="6:7" x14ac:dyDescent="0.2">
      <c r="G72" s="3"/>
    </row>
    <row r="73" spans="6:7" x14ac:dyDescent="0.2">
      <c r="F73" t="s">
        <v>9</v>
      </c>
      <c r="G73" s="3">
        <v>1395852</v>
      </c>
    </row>
    <row r="74" spans="6:7" x14ac:dyDescent="0.2">
      <c r="F74" t="s">
        <v>11</v>
      </c>
      <c r="G74" s="3">
        <v>1121347</v>
      </c>
    </row>
    <row r="75" spans="6:7" x14ac:dyDescent="0.2">
      <c r="F75" t="s">
        <v>18</v>
      </c>
      <c r="G75" s="3">
        <v>2472676</v>
      </c>
    </row>
    <row r="76" spans="6:7" x14ac:dyDescent="0.2">
      <c r="F76" t="s">
        <v>23</v>
      </c>
      <c r="G76" s="3">
        <v>2204233</v>
      </c>
    </row>
    <row r="77" spans="6:7" x14ac:dyDescent="0.2">
      <c r="F77" t="s">
        <v>27</v>
      </c>
      <c r="G77" s="3">
        <v>2408599</v>
      </c>
    </row>
    <row r="78" spans="6:7" x14ac:dyDescent="0.2">
      <c r="G78" s="34"/>
    </row>
    <row r="79" spans="6:7" x14ac:dyDescent="0.2">
      <c r="F79" t="s">
        <v>81</v>
      </c>
      <c r="G79" s="3">
        <v>1340107.5863151287</v>
      </c>
    </row>
    <row r="80" spans="6:7" x14ac:dyDescent="0.2">
      <c r="G80" s="3"/>
    </row>
    <row r="81" spans="6:7" x14ac:dyDescent="0.2">
      <c r="F81" t="s">
        <v>13</v>
      </c>
      <c r="G81" s="3">
        <v>1557509</v>
      </c>
    </row>
    <row r="82" spans="6:7" x14ac:dyDescent="0.2">
      <c r="F82" t="s">
        <v>24</v>
      </c>
      <c r="G82" s="3">
        <v>1247459</v>
      </c>
    </row>
    <row r="83" spans="6:7" x14ac:dyDescent="0.2">
      <c r="F83" t="s">
        <v>32</v>
      </c>
      <c r="G83" s="3">
        <v>1031771</v>
      </c>
    </row>
    <row r="84" spans="6:7" x14ac:dyDescent="0.2">
      <c r="F84" t="s">
        <v>33</v>
      </c>
      <c r="G84" s="3">
        <v>1585531</v>
      </c>
    </row>
    <row r="85" spans="6:7" x14ac:dyDescent="0.2">
      <c r="G85" s="3"/>
    </row>
    <row r="86" spans="6:7" x14ac:dyDescent="0.2">
      <c r="G86" s="3"/>
    </row>
    <row r="87" spans="6:7" x14ac:dyDescent="0.2">
      <c r="G87" s="3"/>
    </row>
    <row r="88" spans="6:7" x14ac:dyDescent="0.2">
      <c r="G88" s="3"/>
    </row>
    <row r="89" spans="6:7" x14ac:dyDescent="0.2">
      <c r="G89" s="3"/>
    </row>
    <row r="90" spans="6:7" x14ac:dyDescent="0.2">
      <c r="G90" s="3"/>
    </row>
  </sheetData>
  <autoFilter ref="C3:G3" xr:uid="{00000000-0009-0000-0000-000004000000}">
    <sortState xmlns:xlrd2="http://schemas.microsoft.com/office/spreadsheetml/2017/richdata2" ref="C4:G40">
      <sortCondition ref="C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5D2808-8F77-411B-82AF-5EF3C6BC1140}"/>
</file>

<file path=customXml/itemProps2.xml><?xml version="1.0" encoding="utf-8"?>
<ds:datastoreItem xmlns:ds="http://schemas.openxmlformats.org/officeDocument/2006/customXml" ds:itemID="{E385CE7D-1845-40C0-85A0-0070DE489A28}"/>
</file>

<file path=customXml/itemProps3.xml><?xml version="1.0" encoding="utf-8"?>
<ds:datastoreItem xmlns:ds="http://schemas.openxmlformats.org/officeDocument/2006/customXml" ds:itemID="{0AED0C0B-4FFC-4C56-A1DF-3810C87752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Final</vt:lpstr>
      <vt:lpstr>A</vt:lpstr>
      <vt:lpstr>A (2)</vt:lpstr>
      <vt:lpstr>Data</vt:lpstr>
      <vt:lpstr>Sort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krishnan</cp:lastModifiedBy>
  <cp:lastPrinted>2009-05-01T19:24:58Z</cp:lastPrinted>
  <dcterms:created xsi:type="dcterms:W3CDTF">2004-06-21T18:15:08Z</dcterms:created>
  <dcterms:modified xsi:type="dcterms:W3CDTF">2020-06-03T23:35:32Z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