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315" windowWidth="14940" windowHeight="8640"/>
  </bookViews>
  <sheets>
    <sheet name="2B" sheetId="1" r:id="rId1"/>
  </sheets>
  <definedNames>
    <definedName name="_xlnm.Print_Area" localSheetId="0">'2B'!$B$2:$U$82</definedName>
  </definedNames>
  <calcPr calcId="171027"/>
</workbook>
</file>

<file path=xl/calcChain.xml><?xml version="1.0" encoding="utf-8"?>
<calcChain xmlns="http://schemas.openxmlformats.org/spreadsheetml/2006/main">
  <c r="F69" i="1" l="1"/>
  <c r="F67" i="1"/>
  <c r="F66" i="1"/>
  <c r="F62" i="1"/>
  <c r="F60" i="1"/>
  <c r="F56" i="1"/>
  <c r="F50" i="1"/>
  <c r="F49" i="1"/>
  <c r="F43" i="1"/>
  <c r="F42" i="1"/>
  <c r="F41" i="1"/>
  <c r="F40" i="1"/>
  <c r="F38" i="1"/>
  <c r="F37" i="1"/>
  <c r="F36" i="1"/>
  <c r="F35" i="1"/>
  <c r="F33" i="1"/>
  <c r="F32" i="1"/>
  <c r="F31" i="1"/>
  <c r="F30" i="1"/>
  <c r="F29" i="1"/>
  <c r="F28" i="1"/>
  <c r="F27" i="1"/>
  <c r="F24" i="1"/>
  <c r="F23" i="1"/>
  <c r="F22" i="1"/>
  <c r="F21" i="1"/>
  <c r="F20" i="1"/>
  <c r="F19" i="1"/>
  <c r="F17" i="1"/>
  <c r="F15" i="1"/>
  <c r="I68" i="1"/>
  <c r="I67" i="1"/>
  <c r="I60" i="1"/>
  <c r="I59" i="1"/>
  <c r="I56" i="1"/>
  <c r="I50" i="1"/>
  <c r="I49" i="1"/>
  <c r="I48" i="1"/>
  <c r="I47" i="1"/>
  <c r="I43" i="1"/>
  <c r="I42" i="1"/>
  <c r="I41" i="1"/>
  <c r="I40" i="1"/>
  <c r="I38" i="1"/>
  <c r="I37" i="1"/>
  <c r="I36" i="1"/>
  <c r="I35" i="1"/>
  <c r="I33" i="1"/>
  <c r="I32" i="1"/>
  <c r="I31" i="1"/>
  <c r="I30" i="1"/>
  <c r="I29" i="1"/>
  <c r="I28" i="1"/>
  <c r="I27" i="1"/>
  <c r="I24" i="1"/>
  <c r="I23" i="1"/>
  <c r="I22" i="1"/>
  <c r="I21" i="1"/>
  <c r="I20" i="1"/>
  <c r="I19" i="1"/>
  <c r="I17" i="1"/>
  <c r="I15" i="1"/>
  <c r="J67" i="1"/>
  <c r="K67" i="1" s="1"/>
  <c r="J60" i="1"/>
  <c r="K60" i="1" s="1"/>
  <c r="J56" i="1"/>
  <c r="K56" i="1" s="1"/>
  <c r="J50" i="1"/>
  <c r="K50" i="1" s="1"/>
  <c r="J49" i="1"/>
  <c r="K49" i="1" s="1"/>
  <c r="J43" i="1"/>
  <c r="K43" i="1" s="1"/>
  <c r="J42" i="1"/>
  <c r="K42" i="1" s="1"/>
  <c r="J41" i="1"/>
  <c r="K41" i="1" s="1"/>
  <c r="J40" i="1"/>
  <c r="K40" i="1" s="1"/>
  <c r="J38" i="1"/>
  <c r="K38" i="1" s="1"/>
  <c r="J37" i="1"/>
  <c r="K37" i="1" s="1"/>
  <c r="J36" i="1"/>
  <c r="K36" i="1" s="1"/>
  <c r="J35" i="1"/>
  <c r="K35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7" i="1"/>
  <c r="K17" i="1" s="1"/>
  <c r="K15" i="1"/>
  <c r="J15" i="1"/>
  <c r="L69" i="1"/>
  <c r="L67" i="1"/>
  <c r="L66" i="1"/>
  <c r="L62" i="1"/>
  <c r="L60" i="1"/>
  <c r="L58" i="1"/>
  <c r="L56" i="1"/>
  <c r="L50" i="1"/>
  <c r="L49" i="1"/>
  <c r="L43" i="1"/>
  <c r="L42" i="1"/>
  <c r="L41" i="1"/>
  <c r="L40" i="1"/>
  <c r="L38" i="1"/>
  <c r="L37" i="1"/>
  <c r="L36" i="1"/>
  <c r="L35" i="1"/>
  <c r="L33" i="1"/>
  <c r="L32" i="1"/>
  <c r="L31" i="1"/>
  <c r="L30" i="1"/>
  <c r="L29" i="1"/>
  <c r="L28" i="1"/>
  <c r="L27" i="1"/>
  <c r="L24" i="1"/>
  <c r="L23" i="1"/>
  <c r="L22" i="1"/>
  <c r="L21" i="1"/>
  <c r="L20" i="1"/>
  <c r="L19" i="1"/>
  <c r="L17" i="1"/>
  <c r="L15" i="1"/>
  <c r="M68" i="1"/>
  <c r="M67" i="1"/>
  <c r="M60" i="1"/>
  <c r="M59" i="1"/>
  <c r="M56" i="1"/>
  <c r="M50" i="1"/>
  <c r="M49" i="1"/>
  <c r="M48" i="1"/>
  <c r="M47" i="1"/>
  <c r="M43" i="1"/>
  <c r="M42" i="1"/>
  <c r="M41" i="1"/>
  <c r="M40" i="1"/>
  <c r="M38" i="1"/>
  <c r="M37" i="1"/>
  <c r="M36" i="1"/>
  <c r="M35" i="1"/>
  <c r="M33" i="1"/>
  <c r="M32" i="1"/>
  <c r="M31" i="1"/>
  <c r="M30" i="1"/>
  <c r="M29" i="1"/>
  <c r="M28" i="1"/>
  <c r="M27" i="1"/>
  <c r="M24" i="1"/>
  <c r="M23" i="1"/>
  <c r="M22" i="1"/>
  <c r="M21" i="1"/>
  <c r="M20" i="1"/>
  <c r="M19" i="1"/>
  <c r="M17" i="1"/>
  <c r="M15" i="1"/>
  <c r="P68" i="1"/>
  <c r="Q68" i="1" s="1"/>
  <c r="P67" i="1"/>
  <c r="Q67" i="1" s="1"/>
  <c r="P60" i="1"/>
  <c r="Q60" i="1" s="1"/>
  <c r="P59" i="1"/>
  <c r="Q59" i="1" s="1"/>
  <c r="P56" i="1"/>
  <c r="Q56" i="1" s="1"/>
  <c r="P50" i="1"/>
  <c r="Q50" i="1" s="1"/>
  <c r="P49" i="1"/>
  <c r="Q49" i="1" s="1"/>
  <c r="P48" i="1"/>
  <c r="Q48" i="1" s="1"/>
  <c r="P43" i="1"/>
  <c r="Q43" i="1" s="1"/>
  <c r="P42" i="1"/>
  <c r="Q42" i="1" s="1"/>
  <c r="P41" i="1"/>
  <c r="Q41" i="1" s="1"/>
  <c r="P40" i="1"/>
  <c r="Q40" i="1" s="1"/>
  <c r="P38" i="1"/>
  <c r="Q38" i="1" s="1"/>
  <c r="P37" i="1"/>
  <c r="Q37" i="1" s="1"/>
  <c r="P36" i="1"/>
  <c r="Q36" i="1" s="1"/>
  <c r="P35" i="1"/>
  <c r="Q35" i="1" s="1"/>
  <c r="P33" i="1"/>
  <c r="Q33" i="1" s="1"/>
  <c r="P32" i="1"/>
  <c r="Q32" i="1" s="1"/>
  <c r="P31" i="1"/>
  <c r="Q31" i="1" s="1"/>
  <c r="P30" i="1"/>
  <c r="Q30" i="1" s="1"/>
  <c r="P29" i="1"/>
  <c r="Q29" i="1" s="1"/>
  <c r="P28" i="1"/>
  <c r="Q28" i="1" s="1"/>
  <c r="P27" i="1"/>
  <c r="Q27" i="1" s="1"/>
  <c r="P24" i="1"/>
  <c r="Q24" i="1" s="1"/>
  <c r="P23" i="1"/>
  <c r="Q23" i="1" s="1"/>
  <c r="P22" i="1"/>
  <c r="Q22" i="1" s="1"/>
  <c r="P21" i="1"/>
  <c r="Q21" i="1" s="1"/>
  <c r="P20" i="1"/>
  <c r="Q20" i="1" s="1"/>
  <c r="P19" i="1"/>
  <c r="Q19" i="1" s="1"/>
  <c r="P17" i="1"/>
  <c r="Q17" i="1" s="1"/>
  <c r="Q15" i="1"/>
  <c r="P15" i="1"/>
  <c r="R69" i="1"/>
  <c r="R67" i="1"/>
  <c r="R66" i="1"/>
  <c r="R62" i="1"/>
  <c r="R60" i="1"/>
  <c r="R58" i="1"/>
  <c r="R56" i="1"/>
  <c r="R50" i="1"/>
  <c r="R49" i="1"/>
  <c r="R43" i="1"/>
  <c r="R42" i="1"/>
  <c r="R41" i="1"/>
  <c r="R40" i="1"/>
  <c r="R38" i="1"/>
  <c r="R37" i="1"/>
  <c r="R36" i="1"/>
  <c r="R35" i="1"/>
  <c r="R33" i="1"/>
  <c r="R32" i="1"/>
  <c r="R31" i="1"/>
  <c r="R30" i="1"/>
  <c r="R29" i="1"/>
  <c r="R28" i="1"/>
  <c r="R27" i="1"/>
  <c r="R24" i="1"/>
  <c r="R23" i="1"/>
  <c r="R22" i="1"/>
  <c r="R21" i="1"/>
  <c r="R20" i="1"/>
  <c r="R19" i="1"/>
  <c r="R17" i="1"/>
  <c r="R15" i="1"/>
  <c r="S68" i="1"/>
  <c r="S67" i="1"/>
  <c r="S60" i="1"/>
  <c r="S59" i="1"/>
  <c r="S56" i="1"/>
  <c r="S55" i="1"/>
  <c r="S54" i="1"/>
  <c r="S50" i="1"/>
  <c r="S49" i="1"/>
  <c r="S48" i="1"/>
  <c r="S47" i="1"/>
  <c r="S43" i="1"/>
  <c r="S42" i="1"/>
  <c r="S41" i="1"/>
  <c r="S40" i="1"/>
  <c r="S38" i="1"/>
  <c r="S37" i="1"/>
  <c r="S36" i="1"/>
  <c r="S35" i="1"/>
  <c r="S33" i="1"/>
  <c r="S32" i="1"/>
  <c r="S31" i="1"/>
  <c r="S30" i="1"/>
  <c r="S29" i="1"/>
  <c r="S28" i="1"/>
  <c r="S27" i="1"/>
  <c r="S24" i="1"/>
  <c r="S23" i="1"/>
  <c r="S22" i="1"/>
  <c r="S21" i="1"/>
  <c r="S20" i="1"/>
  <c r="S19" i="1"/>
  <c r="S17" i="1"/>
  <c r="S15" i="1"/>
  <c r="E40" i="1"/>
  <c r="D40" i="1"/>
  <c r="E35" i="1"/>
  <c r="D35" i="1"/>
  <c r="E27" i="1"/>
  <c r="D27" i="1"/>
  <c r="E24" i="1"/>
  <c r="D24" i="1"/>
  <c r="E23" i="1"/>
  <c r="D23" i="1"/>
  <c r="E22" i="1"/>
  <c r="D22" i="1"/>
  <c r="E21" i="1"/>
  <c r="D21" i="1"/>
  <c r="E20" i="1"/>
  <c r="D20" i="1"/>
  <c r="E19" i="1"/>
  <c r="E17" i="1" s="1"/>
  <c r="D19" i="1"/>
  <c r="D17" i="1" s="1"/>
  <c r="H40" i="1"/>
  <c r="H35" i="1" s="1"/>
  <c r="G40" i="1"/>
  <c r="G35" i="1"/>
  <c r="G27" i="1" s="1"/>
  <c r="H24" i="1"/>
  <c r="G24" i="1"/>
  <c r="H23" i="1"/>
  <c r="G23" i="1"/>
  <c r="H22" i="1"/>
  <c r="G22" i="1"/>
  <c r="G20" i="1"/>
  <c r="G19" i="1"/>
  <c r="G21" i="1" l="1"/>
  <c r="G17" i="1" s="1"/>
  <c r="H27" i="1"/>
  <c r="H19" i="1"/>
  <c r="H20" i="1"/>
  <c r="H21" i="1"/>
  <c r="H17" i="1" l="1"/>
</calcChain>
</file>

<file path=xl/sharedStrings.xml><?xml version="1.0" encoding="utf-8"?>
<sst xmlns="http://schemas.openxmlformats.org/spreadsheetml/2006/main" count="88" uniqueCount="73">
  <si>
    <t>JURISDICTION</t>
  </si>
  <si>
    <t>YEAR TO DATE</t>
  </si>
  <si>
    <t>TOTAL HOUSING UNITS</t>
  </si>
  <si>
    <t>SINGLE-FAMILY UNITS</t>
  </si>
  <si>
    <t>STATE PERCENT</t>
  </si>
  <si>
    <t>CHANGE</t>
  </si>
  <si>
    <t>COUNTY RANK</t>
  </si>
  <si>
    <t>PERCENT</t>
  </si>
  <si>
    <t>SINGLE</t>
  </si>
  <si>
    <t>TOTAL</t>
  </si>
  <si>
    <t>FAMILY</t>
  </si>
  <si>
    <t>NET</t>
  </si>
  <si>
    <t>Table 2B.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</si>
  <si>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</si>
  <si>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</si>
  <si>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</si>
  <si>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</si>
  <si>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</si>
  <si>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</si>
  <si>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</si>
  <si>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</si>
  <si>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</si>
  <si>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</si>
  <si>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</si>
  <si>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</si>
  <si>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</si>
  <si>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</si>
  <si>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</si>
  <si>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</si>
  <si>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</si>
  <si>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</si>
  <si>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</si>
  <si>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</si>
  <si>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</si>
  <si>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</si>
  <si>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</si>
  <si>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</si>
  <si>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</si>
  <si>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</si>
  <si>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</si>
  <si>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r>
      <t xml:space="preserve">STATE OF MARYLAND </t>
    </r>
    <r>
      <rPr>
        <b/>
        <sz val="8"/>
        <rFont val="Calibri"/>
        <family val="2"/>
      </rPr>
      <t>(2)</t>
    </r>
  </si>
  <si>
    <r>
      <t xml:space="preserve">STATE SUM OF MONTHLY REPORTING PIPs </t>
    </r>
    <r>
      <rPr>
        <b/>
        <sz val="8"/>
        <rFont val="Calibri"/>
        <family val="2"/>
      </rPr>
      <t>(3)</t>
    </r>
  </si>
  <si>
    <r>
      <t>INNER SUBURBAN COUNTIES</t>
    </r>
    <r>
      <rPr>
        <b/>
        <i/>
        <sz val="8"/>
        <rFont val="Calibri"/>
        <family val="2"/>
      </rPr>
      <t xml:space="preserve"> (4)</t>
    </r>
  </si>
  <si>
    <r>
      <t>OUTER SUBURBAN COUNTIES</t>
    </r>
    <r>
      <rPr>
        <b/>
        <i/>
        <sz val="8"/>
        <rFont val="Calibri"/>
        <family val="2"/>
      </rPr>
      <t xml:space="preserve"> (5)</t>
    </r>
  </si>
  <si>
    <t>STATE BALANCE</t>
  </si>
  <si>
    <r>
      <t xml:space="preserve">     EXURBAN</t>
    </r>
    <r>
      <rPr>
        <b/>
        <i/>
        <sz val="8"/>
        <rFont val="Calibri"/>
        <family val="2"/>
      </rPr>
      <t xml:space="preserve"> (6)</t>
    </r>
  </si>
  <si>
    <r>
      <t xml:space="preserve">     URBAN </t>
    </r>
    <r>
      <rPr>
        <b/>
        <i/>
        <sz val="8"/>
        <rFont val="Calibri"/>
        <family val="2"/>
      </rPr>
      <t>(7)</t>
    </r>
  </si>
  <si>
    <r>
      <t xml:space="preserve">     NON SUBURBAN </t>
    </r>
    <r>
      <rPr>
        <b/>
        <i/>
        <sz val="8"/>
        <rFont val="Calibri"/>
        <family val="2"/>
      </rPr>
      <t>(8)</t>
    </r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</si>
  <si>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</si>
  <si>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</si>
  <si>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</si>
  <si>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</si>
  <si>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</si>
  <si>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</si>
  <si>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</si>
  <si>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</si>
  <si>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</si>
  <si>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</si>
  <si>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</si>
  <si>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</si>
  <si>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</si>
  <si>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</si>
  <si>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</si>
  <si>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</si>
  <si>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</si>
  <si>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</si>
  <si>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</si>
  <si>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</si>
  <si>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</si>
  <si>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PREPARED BY MD DEPARTMENT OF PLANNING.  PLANNING SERVICES.</t>
  </si>
  <si>
    <t>NEW HOUSING UNITS AUTHORIZED FOR CONSTRUCTION YEAR TO DATE AUGUST  2016 AND 2014</t>
  </si>
  <si>
    <t>AUGUST 2016</t>
  </si>
  <si>
    <t>AUGUST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</si>
</sst>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1" formatCode="_(* #,##0_);_(* \(#,##0\);_(* &quot;-&quot;_);_(@_)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8"/>
      <name val="Calibri"/>
      <family val="2"/>
    </font>
    <font>
      <b/>
      <i/>
      <sz val="11"/>
      <name val="Calibri"/>
      <family val="2"/>
    </font>
    <font>
      <b/>
      <i/>
      <sz val="8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sz val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double">
        <color auto="1"/>
      </right>
      <top style="thick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41" fontId="0" fillId="0" borderId="0" xfId="0" applyNumberForma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Continuous"/>
    </xf>
    <xf numFmtId="10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49" fontId="5" fillId="0" borderId="0" xfId="0" applyNumberFormat="1" applyFont="1"/>
    <xf numFmtId="49" fontId="12" fillId="0" borderId="0" xfId="0" applyNumberFormat="1" applyFont="1"/>
    <xf numFmtId="0" fontId="1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3" fillId="0" borderId="0" xfId="0" applyFont="1" applyBorder="1"/>
    <xf numFmtId="41" fontId="0" fillId="0" borderId="0" xfId="0" applyNumberFormat="1" applyBorder="1"/>
    <xf numFmtId="41" fontId="0" fillId="0" borderId="5" xfId="0" applyNumberFormat="1" applyBorder="1"/>
    <xf numFmtId="0" fontId="3" fillId="0" borderId="0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4" xfId="0" applyBorder="1"/>
    <xf numFmtId="0" fontId="0" fillId="0" borderId="0" xfId="0" applyBorder="1"/>
    <xf numFmtId="1" fontId="0" fillId="0" borderId="5" xfId="0" applyNumberFormat="1" applyBorder="1" applyAlignment="1">
      <alignment horizontal="center"/>
    </xf>
    <xf numFmtId="41" fontId="6" fillId="0" borderId="4" xfId="0" applyNumberFormat="1" applyFont="1" applyBorder="1"/>
    <xf numFmtId="3" fontId="5" fillId="0" borderId="4" xfId="0" applyNumberFormat="1" applyFont="1" applyBorder="1"/>
    <xf numFmtId="0" fontId="5" fillId="0" borderId="4" xfId="0" applyFont="1" applyBorder="1"/>
    <xf numFmtId="3" fontId="8" fillId="0" borderId="4" xfId="0" applyNumberFormat="1" applyFont="1" applyBorder="1"/>
    <xf numFmtId="0" fontId="10" fillId="0" borderId="4" xfId="0" applyFont="1" applyBorder="1"/>
    <xf numFmtId="3" fontId="10" fillId="0" borderId="4" xfId="0" applyNumberFormat="1" applyFont="1" applyBorder="1"/>
    <xf numFmtId="0" fontId="11" fillId="0" borderId="4" xfId="0" applyFont="1" applyBorder="1"/>
    <xf numFmtId="42" fontId="0" fillId="0" borderId="4" xfId="0" applyNumberFormat="1" applyBorder="1"/>
    <xf numFmtId="41" fontId="0" fillId="0" borderId="6" xfId="0" applyNumberFormat="1" applyBorder="1"/>
    <xf numFmtId="0" fontId="0" fillId="0" borderId="7" xfId="0" applyBorder="1"/>
    <xf numFmtId="41" fontId="0" fillId="0" borderId="9" xfId="0" applyNumberFormat="1" applyBorder="1"/>
    <xf numFmtId="41" fontId="0" fillId="0" borderId="10" xfId="0" applyNumberFormat="1" applyBorder="1"/>
    <xf numFmtId="0" fontId="3" fillId="0" borderId="9" xfId="0" applyFont="1" applyBorder="1" applyAlignment="1">
      <alignment horizontal="centerContinuous"/>
    </xf>
    <xf numFmtId="0" fontId="3" fillId="0" borderId="10" xfId="0" applyFont="1" applyBorder="1" applyAlignment="1">
      <alignment horizontal="centerContinuous"/>
    </xf>
    <xf numFmtId="49" fontId="3" fillId="0" borderId="9" xfId="0" applyNumberFormat="1" applyFont="1" applyBorder="1" applyAlignment="1">
      <alignment horizontal="centerContinuous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41" fontId="0" fillId="0" borderId="14" xfId="0" applyNumberFormat="1" applyBorder="1"/>
    <xf numFmtId="0" fontId="3" fillId="0" borderId="14" xfId="0" applyFont="1" applyBorder="1" applyAlignment="1">
      <alignment horizontal="centerContinuous"/>
    </xf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41" fontId="0" fillId="0" borderId="17" xfId="0" applyNumberFormat="1" applyBorder="1"/>
    <xf numFmtId="41" fontId="0" fillId="0" borderId="18" xfId="0" applyNumberFormat="1" applyBorder="1"/>
    <xf numFmtId="10" fontId="0" fillId="0" borderId="17" xfId="0" applyNumberFormat="1" applyBorder="1"/>
    <xf numFmtId="0" fontId="0" fillId="0" borderId="8" xfId="0" applyBorder="1"/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1" xfId="0" applyFont="1" applyBorder="1" applyAlignment="1">
      <alignment horizontal="centerContinuous"/>
    </xf>
    <xf numFmtId="49" fontId="3" fillId="0" borderId="22" xfId="0" applyNumberFormat="1" applyFont="1" applyBorder="1" applyAlignment="1">
      <alignment horizontal="centerContinuous"/>
    </xf>
    <xf numFmtId="0" fontId="3" fillId="0" borderId="22" xfId="0" applyFont="1" applyBorder="1" applyAlignment="1">
      <alignment horizontal="centerContinuous"/>
    </xf>
    <xf numFmtId="0" fontId="3" fillId="0" borderId="23" xfId="0" applyFont="1" applyBorder="1" applyAlignment="1">
      <alignment horizontal="centerContinuous"/>
    </xf>
    <xf numFmtId="0" fontId="3" fillId="0" borderId="24" xfId="0" applyFont="1" applyBorder="1" applyAlignment="1">
      <alignment horizontal="centerContinuous"/>
    </xf>
    <xf numFmtId="0" fontId="3" fillId="0" borderId="25" xfId="0" applyFont="1" applyBorder="1" applyAlignment="1">
      <alignment horizontal="centerContinuous"/>
    </xf>
    <xf numFmtId="49" fontId="3" fillId="0" borderId="0" xfId="0" applyNumberFormat="1" applyFont="1"/>
    <xf numFmtId="49" fontId="13" fillId="0" borderId="0" xfId="0" applyNumberFormat="1" applyFont="1"/>
    <xf numFmtId="41" fontId="0" fillId="0" borderId="26" xfId="0" applyNumberFormat="1" applyBorder="1"/>
    <xf numFmtId="41" fontId="0" fillId="0" borderId="27" xfId="0" applyNumberFormat="1" applyBorder="1"/>
    <xf numFmtId="0" fontId="3" fillId="0" borderId="28" xfId="0" applyFont="1" applyBorder="1" applyAlignment="1">
      <alignment horizontal="center"/>
    </xf>
    <xf numFmtId="0" fontId="3" fillId="0" borderId="29" xfId="0" applyNumberFormat="1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49" fontId="3" fillId="0" borderId="30" xfId="0" applyNumberFormat="1" applyFont="1" applyBorder="1" applyAlignment="1">
      <alignment horizontal="center"/>
    </xf>
    <xf numFmtId="0" fontId="3" fillId="0" borderId="30" xfId="0" applyNumberFormat="1" applyFont="1" applyBorder="1" applyAlignment="1">
      <alignment horizontal="center"/>
    </xf>
    <xf numFmtId="0" fontId="0" fillId="0" borderId="17" xfId="0" applyBorder="1"/>
    <xf numFmtId="1" fontId="0" fillId="0" borderId="17" xfId="0" applyNumberForma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0" fontId="3" fillId="0" borderId="17" xfId="0" applyNumberFormat="1" applyFont="1" applyBorder="1" applyAlignment="1">
      <alignment horizontal="center"/>
    </xf>
    <xf numFmtId="10" fontId="0" fillId="0" borderId="17" xfId="0" applyNumberFormat="1" applyBorder="1" applyAlignment="1">
      <alignment horizontal="center"/>
    </xf>
    <xf numFmtId="3" fontId="0" fillId="0" borderId="17" xfId="0" applyNumberFormat="1" applyBorder="1"/>
    <xf numFmtId="0" fontId="0" fillId="0" borderId="17" xfId="0" applyBorder="1" applyAlignment="1">
      <alignment horizontal="center"/>
    </xf>
    <xf numFmtId="0" fontId="0" fillId="0" borderId="8" xfId="0" applyNumberFormat="1" applyBorder="1" applyAlignment="1">
      <alignment horizontal="center"/>
    </xf>
    <xf numFmtId="41" fontId="0" fillId="0" borderId="8" xfId="0" applyNumberFormat="1" applyBorder="1"/>
    <xf numFmtId="1" fontId="0" fillId="0" borderId="8" xfId="0" applyNumberForma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41" fontId="4" fillId="0" borderId="0" xfId="0" applyNumberFormat="1" applyFont="1"/>
    <xf numFmtId="0" fontId="3" fillId="0" borderId="32" xfId="0" applyFont="1" applyBorder="1" applyAlignment="1">
      <alignment horizontal="center"/>
    </xf>
    <xf numFmtId="1" fontId="3" fillId="0" borderId="33" xfId="0" applyNumberFormat="1" applyFont="1" applyBorder="1" applyAlignment="1">
      <alignment horizontal="center"/>
    </xf>
    <xf numFmtId="3" fontId="0" fillId="0" borderId="32" xfId="0" applyNumberFormat="1" applyBorder="1"/>
    <xf numFmtId="1" fontId="0" fillId="0" borderId="33" xfId="0" applyNumberFormat="1" applyBorder="1" applyAlignment="1">
      <alignment horizontal="center"/>
    </xf>
    <xf numFmtId="0" fontId="0" fillId="0" borderId="32" xfId="0" applyBorder="1"/>
    <xf numFmtId="41" fontId="0" fillId="0" borderId="32" xfId="0" applyNumberFormat="1" applyBorder="1"/>
    <xf numFmtId="41" fontId="0" fillId="0" borderId="33" xfId="0" applyNumberFormat="1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41" fontId="14" fillId="0" borderId="17" xfId="0" applyNumberFormat="1" applyFont="1" applyBorder="1"/>
    <xf numFmtId="41" fontId="14" fillId="0" borderId="17" xfId="0" applyNumberFormat="1" applyFont="1" applyBorder="1" applyAlignment="1">
      <alignment horizontal="right"/>
    </xf>
    <xf numFmtId="41" fontId="1" fillId="0" borderId="17" xfId="0" applyNumberFormat="1" applyFont="1" applyBorder="1"/>
    <xf numFmtId="0" fontId="1" fillId="0" borderId="17" xfId="0" applyFont="1" applyBorder="1"/>
    <xf numFmtId="0" fontId="0" fillId="0" borderId="0" xfId="0" applyNumberFormat="1" applyBorder="1" applyAlignment="1">
      <alignment horizontal="center"/>
    </xf>
    <xf numFmtId="0" fontId="0" fillId="0" borderId="33" xfId="0" applyNumberFormat="1" applyBorder="1" applyAlignment="1">
      <alignment horizontal="center"/>
    </xf>
    <xf numFmtId="0" fontId="14" fillId="0" borderId="17" xfId="0" applyNumberFormat="1" applyFont="1" applyBorder="1" applyAlignment="1">
      <alignment horizontal="center"/>
    </xf>
    <xf numFmtId="0" fontId="1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2"/>
  <sheetViews>
    <sheetView tabSelected="1" workbookViewId="0"/>
  </sheetViews>
  <sheetFormatPr defaultRowHeight="12.75" x14ac:dyDescent="0.2"/>
  <cols>
    <col min="1" max="1" width="9.140625" style="1"/>
    <col min="2" max="2" width="30.42578125" style="1" bestFit="1" customWidth="1"/>
    <col min="3" max="3" width="9.140625" style="1"/>
    <col min="4" max="22" width="9.28515625" style="1" customWidth="1"/>
    <col min="23" max="23" width="9.28515625" style="1" bestFit="1" customWidth="1"/>
  </cols>
  <sheetData>
    <row r="1" spans="1:23" x14ac:dyDescent="0.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x14ac:dyDescent="0.2">
      <c r="A2"/>
      <c r="B2" s="86" t="s">
        <v>12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ht="18" x14ac:dyDescent="0.25">
      <c r="A3"/>
      <c r="B3" s="2" t="s">
        <v>70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ht="13.5" thickBot="1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ht="13.5" thickTop="1" x14ac:dyDescent="0.2">
      <c r="A5"/>
      <c r="B5" s="12"/>
      <c r="C5" s="13"/>
      <c r="D5" s="43"/>
      <c r="E5" s="13"/>
      <c r="F5" s="44"/>
      <c r="G5" s="43"/>
      <c r="H5" s="13"/>
      <c r="I5" s="45"/>
      <c r="J5" s="13"/>
      <c r="K5" s="13"/>
      <c r="L5" s="13"/>
      <c r="M5" s="13"/>
      <c r="N5" s="13"/>
      <c r="O5" s="44"/>
      <c r="P5" s="13"/>
      <c r="Q5" s="13"/>
      <c r="R5" s="13"/>
      <c r="S5" s="13"/>
      <c r="T5" s="13"/>
      <c r="U5" s="14"/>
      <c r="V5" s="4"/>
      <c r="W5" s="4"/>
    </row>
    <row r="6" spans="1:23" x14ac:dyDescent="0.2">
      <c r="A6"/>
      <c r="B6" s="15"/>
      <c r="C6" s="16"/>
      <c r="D6" s="36"/>
      <c r="E6" s="17"/>
      <c r="F6" s="37"/>
      <c r="G6" s="36"/>
      <c r="H6" s="17"/>
      <c r="I6" s="46"/>
      <c r="J6" s="17"/>
      <c r="K6" s="17"/>
      <c r="L6" s="17"/>
      <c r="M6" s="17"/>
      <c r="N6" s="17"/>
      <c r="O6" s="37"/>
      <c r="P6" s="17"/>
      <c r="Q6" s="17"/>
      <c r="R6" s="17"/>
      <c r="S6" s="17"/>
      <c r="T6" s="17"/>
      <c r="U6" s="18"/>
      <c r="V6" s="3"/>
      <c r="W6" s="3"/>
    </row>
    <row r="7" spans="1:23" x14ac:dyDescent="0.2">
      <c r="A7"/>
      <c r="B7" s="15"/>
      <c r="C7" s="16"/>
      <c r="D7" s="38" t="s">
        <v>1</v>
      </c>
      <c r="E7" s="19"/>
      <c r="F7" s="39"/>
      <c r="G7" s="38" t="s">
        <v>1</v>
      </c>
      <c r="H7" s="19"/>
      <c r="I7" s="47"/>
      <c r="J7" s="19" t="s">
        <v>2</v>
      </c>
      <c r="K7" s="19"/>
      <c r="L7" s="19"/>
      <c r="M7" s="19"/>
      <c r="N7" s="19"/>
      <c r="O7" s="39"/>
      <c r="P7" s="19" t="s">
        <v>3</v>
      </c>
      <c r="Q7" s="19"/>
      <c r="R7" s="19"/>
      <c r="S7" s="19"/>
      <c r="T7" s="19"/>
      <c r="U7" s="20"/>
      <c r="V7" s="3"/>
      <c r="W7" s="3"/>
    </row>
    <row r="8" spans="1:23" ht="15" x14ac:dyDescent="0.25">
      <c r="A8"/>
      <c r="B8" s="15"/>
      <c r="C8" s="16"/>
      <c r="D8" s="40"/>
      <c r="E8" s="64" t="s">
        <v>71</v>
      </c>
      <c r="F8" s="58"/>
      <c r="G8" s="59"/>
      <c r="H8" s="65" t="s">
        <v>72</v>
      </c>
      <c r="I8" s="47"/>
      <c r="J8" s="63"/>
      <c r="K8" s="61"/>
      <c r="L8" s="61"/>
      <c r="M8" s="61"/>
      <c r="N8" s="61"/>
      <c r="O8" s="58"/>
      <c r="P8" s="60"/>
      <c r="Q8" s="61"/>
      <c r="R8" s="61"/>
      <c r="S8" s="61"/>
      <c r="T8" s="61"/>
      <c r="U8" s="62"/>
    </row>
    <row r="9" spans="1:23" x14ac:dyDescent="0.2">
      <c r="A9"/>
      <c r="B9" s="15"/>
      <c r="C9" s="16"/>
      <c r="D9" s="48"/>
      <c r="E9" s="48"/>
      <c r="F9" s="48"/>
      <c r="G9" s="48"/>
      <c r="H9" s="48"/>
      <c r="I9" s="49"/>
      <c r="J9" s="17"/>
      <c r="K9" s="17"/>
      <c r="L9" s="67"/>
      <c r="M9" s="66"/>
      <c r="N9" s="17"/>
      <c r="O9" s="37"/>
      <c r="P9" s="17"/>
      <c r="Q9" s="17"/>
      <c r="R9" s="67"/>
      <c r="S9" s="66"/>
      <c r="T9" s="17"/>
      <c r="U9" s="18"/>
    </row>
    <row r="10" spans="1:23" x14ac:dyDescent="0.2">
      <c r="A10"/>
      <c r="B10" s="15"/>
      <c r="C10" s="16"/>
      <c r="D10" s="50"/>
      <c r="E10" s="50"/>
      <c r="F10" s="50" t="s">
        <v>7</v>
      </c>
      <c r="G10" s="50"/>
      <c r="H10" s="50"/>
      <c r="I10" s="51" t="s">
        <v>7</v>
      </c>
      <c r="J10" s="21"/>
      <c r="K10" s="21"/>
      <c r="L10" s="41"/>
      <c r="M10" s="42"/>
      <c r="N10" s="21"/>
      <c r="O10" s="42"/>
      <c r="P10" s="21"/>
      <c r="Q10" s="21"/>
      <c r="R10" s="41"/>
      <c r="S10" s="42"/>
      <c r="T10" s="21"/>
      <c r="U10" s="22"/>
    </row>
    <row r="11" spans="1:23" x14ac:dyDescent="0.2">
      <c r="A11"/>
      <c r="B11" s="15"/>
      <c r="C11" s="16"/>
      <c r="D11" s="50"/>
      <c r="E11" s="50" t="s">
        <v>8</v>
      </c>
      <c r="F11" s="50" t="s">
        <v>8</v>
      </c>
      <c r="G11" s="50"/>
      <c r="H11" s="50" t="s">
        <v>8</v>
      </c>
      <c r="I11" s="51" t="s">
        <v>8</v>
      </c>
      <c r="J11" s="19" t="s">
        <v>5</v>
      </c>
      <c r="K11" s="19"/>
      <c r="L11" s="38" t="s">
        <v>4</v>
      </c>
      <c r="M11" s="39"/>
      <c r="N11" s="19" t="s">
        <v>6</v>
      </c>
      <c r="O11" s="39"/>
      <c r="P11" s="19" t="s">
        <v>5</v>
      </c>
      <c r="Q11" s="19"/>
      <c r="R11" s="38" t="s">
        <v>4</v>
      </c>
      <c r="S11" s="39"/>
      <c r="T11" s="19" t="s">
        <v>6</v>
      </c>
      <c r="U11" s="20"/>
    </row>
    <row r="12" spans="1:23" x14ac:dyDescent="0.2">
      <c r="A12"/>
      <c r="B12" s="84" t="s">
        <v>0</v>
      </c>
      <c r="C12" s="85"/>
      <c r="D12" s="56" t="s">
        <v>9</v>
      </c>
      <c r="E12" s="56" t="s">
        <v>10</v>
      </c>
      <c r="F12" s="56" t="s">
        <v>10</v>
      </c>
      <c r="G12" s="56" t="s">
        <v>9</v>
      </c>
      <c r="H12" s="56" t="s">
        <v>10</v>
      </c>
      <c r="I12" s="57" t="s">
        <v>10</v>
      </c>
      <c r="J12" s="68" t="s">
        <v>11</v>
      </c>
      <c r="K12" s="70" t="s">
        <v>7</v>
      </c>
      <c r="L12" s="71">
        <v>2016</v>
      </c>
      <c r="M12" s="72">
        <v>2014</v>
      </c>
      <c r="N12" s="72">
        <v>2016</v>
      </c>
      <c r="O12" s="72">
        <v>2014</v>
      </c>
      <c r="P12" s="70" t="s">
        <v>11</v>
      </c>
      <c r="Q12" s="70" t="s">
        <v>7</v>
      </c>
      <c r="R12" s="71">
        <v>2016</v>
      </c>
      <c r="S12" s="72">
        <v>2014</v>
      </c>
      <c r="T12" s="72">
        <v>2016</v>
      </c>
      <c r="U12" s="69">
        <v>2014</v>
      </c>
    </row>
    <row r="13" spans="1:23" x14ac:dyDescent="0.2">
      <c r="A13"/>
      <c r="B13" s="23"/>
      <c r="C13" s="24"/>
      <c r="D13" s="52"/>
      <c r="E13" s="52"/>
      <c r="F13" s="52"/>
      <c r="G13" s="52"/>
      <c r="H13" s="52"/>
      <c r="I13" s="53"/>
      <c r="J13" s="24"/>
      <c r="K13" s="73"/>
      <c r="L13" s="74"/>
      <c r="M13" s="74"/>
      <c r="N13" s="75"/>
      <c r="O13" s="75"/>
      <c r="P13" s="73"/>
      <c r="Q13" s="73"/>
      <c r="R13" s="52"/>
      <c r="S13" s="73"/>
      <c r="T13" s="74"/>
      <c r="U13" s="25"/>
    </row>
    <row r="14" spans="1:23" x14ac:dyDescent="0.2">
      <c r="A14"/>
      <c r="B14" s="15"/>
      <c r="C14" s="16"/>
      <c r="D14" s="52"/>
      <c r="E14" s="52"/>
      <c r="F14" s="52"/>
      <c r="G14" s="52"/>
      <c r="H14" s="52"/>
      <c r="I14" s="36"/>
      <c r="J14" s="87"/>
      <c r="K14" s="50"/>
      <c r="L14" s="76"/>
      <c r="M14" s="76"/>
      <c r="N14" s="77"/>
      <c r="O14" s="77"/>
      <c r="P14" s="50"/>
      <c r="Q14" s="50"/>
      <c r="R14" s="52"/>
      <c r="S14" s="50"/>
      <c r="T14" s="76"/>
      <c r="U14" s="88"/>
    </row>
    <row r="15" spans="1:23" ht="15.75" x14ac:dyDescent="0.25">
      <c r="A15" s="1">
        <v>1</v>
      </c>
      <c r="B15" s="26" t="s">
        <v>40</v>
      </c>
      <c r="C15" s="17"/>
      <c r="D15" s="97">
        <v>11311</v>
      </c>
      <c r="E15" s="97">
        <v>7586</v>
      </c>
      <c r="F15" s="54">
        <f>(E15/D15)</f>
        <v>0.67067456458314911</v>
      </c>
      <c r="G15" s="52">
        <v>11179</v>
      </c>
      <c r="H15" s="52">
        <v>7318</v>
      </c>
      <c r="I15" s="5">
        <f>(H15/G15)</f>
        <v>0.65462027014938728</v>
      </c>
      <c r="J15" s="89">
        <f>(D15-G15)</f>
        <v>132</v>
      </c>
      <c r="K15" s="54">
        <f>(J15/G15)</f>
        <v>1.180785401198676E-2</v>
      </c>
      <c r="L15" s="78">
        <f>(D15/D$17)</f>
        <v>1.0186419308357348</v>
      </c>
      <c r="M15" s="78">
        <f>(G15/G$17)</f>
        <v>1.0385544407283538</v>
      </c>
      <c r="N15" s="75"/>
      <c r="O15" s="75"/>
      <c r="P15" s="79">
        <f>(E15-H15)</f>
        <v>268</v>
      </c>
      <c r="Q15" s="54">
        <f>(P15/H15)</f>
        <v>3.6622027876468982E-2</v>
      </c>
      <c r="R15" s="54">
        <f>(E15/E$17)</f>
        <v>1.0280525816506301</v>
      </c>
      <c r="S15" s="54">
        <f>(H15/H$17)</f>
        <v>1.0214963707426019</v>
      </c>
      <c r="T15" s="74"/>
      <c r="U15" s="90"/>
    </row>
    <row r="16" spans="1:23" ht="15" x14ac:dyDescent="0.25">
      <c r="A16" s="1">
        <v>2</v>
      </c>
      <c r="B16" s="27"/>
      <c r="C16" s="24"/>
      <c r="D16" s="97"/>
      <c r="E16" s="97"/>
      <c r="F16" s="52"/>
      <c r="G16" s="97"/>
      <c r="H16" s="97"/>
      <c r="I16"/>
      <c r="J16" s="91"/>
      <c r="K16" s="73"/>
      <c r="L16" s="74"/>
      <c r="M16" s="74"/>
      <c r="N16" s="75"/>
      <c r="O16" s="75"/>
      <c r="P16" s="73"/>
      <c r="Q16" s="73"/>
      <c r="R16" s="52"/>
      <c r="S16" s="73"/>
      <c r="T16" s="74"/>
      <c r="U16" s="90"/>
    </row>
    <row r="17" spans="1:21" ht="15" x14ac:dyDescent="0.25">
      <c r="A17" s="1">
        <v>3</v>
      </c>
      <c r="B17" s="28" t="s">
        <v>41</v>
      </c>
      <c r="C17" s="24"/>
      <c r="D17" s="97">
        <f>(D19+D20+D21)</f>
        <v>11104</v>
      </c>
      <c r="E17" s="97">
        <f>(E19+E20+E21)</f>
        <v>7379</v>
      </c>
      <c r="F17" s="54">
        <f>(E17/D17)</f>
        <v>0.66453530259365989</v>
      </c>
      <c r="G17" s="97">
        <f>(G19+G20+G21)</f>
        <v>10764</v>
      </c>
      <c r="H17" s="97">
        <f>(H19+H20+H21)</f>
        <v>7164</v>
      </c>
      <c r="I17" s="5">
        <f>(H17/G17)</f>
        <v>0.66555183946488294</v>
      </c>
      <c r="J17" s="89">
        <f>(D17-G17)</f>
        <v>340</v>
      </c>
      <c r="K17" s="54">
        <f>(J17/G17)</f>
        <v>3.1586770717205497E-2</v>
      </c>
      <c r="L17" s="78">
        <f>(D17/D$17)</f>
        <v>1</v>
      </c>
      <c r="M17" s="78">
        <f>(G17/G$17)</f>
        <v>1</v>
      </c>
      <c r="N17" s="75"/>
      <c r="O17" s="75"/>
      <c r="P17" s="79">
        <f>(E17-H17)</f>
        <v>215</v>
      </c>
      <c r="Q17" s="54">
        <f>(P17/H17)</f>
        <v>3.0011166945840311E-2</v>
      </c>
      <c r="R17" s="54">
        <f>(E17/E$17)</f>
        <v>1</v>
      </c>
      <c r="S17" s="54">
        <f>(H17/H$17)</f>
        <v>1</v>
      </c>
      <c r="T17" s="74"/>
      <c r="U17" s="90"/>
    </row>
    <row r="18" spans="1:21" ht="15" x14ac:dyDescent="0.25">
      <c r="A18" s="1">
        <v>4</v>
      </c>
      <c r="B18" s="27"/>
      <c r="C18" s="24"/>
      <c r="D18" s="98"/>
      <c r="E18" s="98"/>
      <c r="F18" s="52"/>
      <c r="G18" s="97"/>
      <c r="H18" s="97"/>
      <c r="I18" s="5"/>
      <c r="J18" s="89"/>
      <c r="K18" s="54"/>
      <c r="L18" s="78"/>
      <c r="M18" s="78"/>
      <c r="N18" s="75"/>
      <c r="O18" s="75"/>
      <c r="P18" s="79"/>
      <c r="Q18" s="54"/>
      <c r="R18" s="54"/>
      <c r="S18" s="54"/>
      <c r="T18" s="74"/>
      <c r="U18" s="90"/>
    </row>
    <row r="19" spans="1:21" ht="15" x14ac:dyDescent="0.25">
      <c r="A19" s="1">
        <v>5</v>
      </c>
      <c r="B19" s="29" t="s">
        <v>42</v>
      </c>
      <c r="C19" s="24"/>
      <c r="D19" s="98">
        <f>(D28+D29+D37+D38)</f>
        <v>5405</v>
      </c>
      <c r="E19" s="98">
        <f>(E28+E29+E37+E38)</f>
        <v>3788</v>
      </c>
      <c r="F19" s="54">
        <f t="shared" ref="F19:F24" si="0">(E19/D19)</f>
        <v>0.70083256244218317</v>
      </c>
      <c r="G19" s="98">
        <f>(G28+G29+G37+G38)</f>
        <v>5966</v>
      </c>
      <c r="H19" s="98">
        <f>(H28+H29+H37+H38)</f>
        <v>3808</v>
      </c>
      <c r="I19" s="5">
        <f t="shared" ref="I19:I24" si="1">(H19/G19)</f>
        <v>0.63828360710693932</v>
      </c>
      <c r="J19" s="89">
        <f t="shared" ref="J19:J24" si="2">(D19-G19)</f>
        <v>-561</v>
      </c>
      <c r="K19" s="54">
        <f t="shared" ref="K19:K24" si="3">(J19/G19)</f>
        <v>-9.4032852832718741E-2</v>
      </c>
      <c r="L19" s="78">
        <f t="shared" ref="L19:L24" si="4">(D19/D$17)</f>
        <v>0.4867615273775216</v>
      </c>
      <c r="M19" s="78">
        <f t="shared" ref="M19:M24" si="5">(G19/G$17)</f>
        <v>0.55425492382014119</v>
      </c>
      <c r="N19" s="75"/>
      <c r="O19" s="75"/>
      <c r="P19" s="79">
        <f t="shared" ref="P19:P24" si="6">(E19-H19)</f>
        <v>-20</v>
      </c>
      <c r="Q19" s="54">
        <f t="shared" ref="Q19:Q24" si="7">(P19/H19)</f>
        <v>-5.2521008403361349E-3</v>
      </c>
      <c r="R19" s="54">
        <f t="shared" ref="R19:R24" si="8">(E19/E$17)</f>
        <v>0.51334869223472013</v>
      </c>
      <c r="S19" s="54">
        <f t="shared" ref="S19:S24" si="9">(H19/H$17)</f>
        <v>0.53154662199888325</v>
      </c>
      <c r="T19" s="74"/>
      <c r="U19" s="90"/>
    </row>
    <row r="20" spans="1:21" ht="15" x14ac:dyDescent="0.25">
      <c r="A20" s="1">
        <v>6</v>
      </c>
      <c r="B20" s="29" t="s">
        <v>43</v>
      </c>
      <c r="C20" s="24"/>
      <c r="D20" s="98">
        <f>(D30+D31+D32+D36+D41+D42+D43+D56+D60)</f>
        <v>4945</v>
      </c>
      <c r="E20" s="98">
        <f>(E30+E31+E32+E36+E41+E42+E43+E56+E60)</f>
        <v>3203</v>
      </c>
      <c r="F20" s="54">
        <f t="shared" si="0"/>
        <v>0.64772497472194135</v>
      </c>
      <c r="G20" s="98">
        <f>(G30+G31+G32+G36+G41+G42+G43+G56+G60)</f>
        <v>3574</v>
      </c>
      <c r="H20" s="98">
        <f>(H30+H31+H32+H36+H41+H42+H43+H56+H60)</f>
        <v>2868</v>
      </c>
      <c r="I20" s="5">
        <f t="shared" si="1"/>
        <v>0.80246222719641858</v>
      </c>
      <c r="J20" s="89">
        <f t="shared" si="2"/>
        <v>1371</v>
      </c>
      <c r="K20" s="54">
        <f t="shared" si="3"/>
        <v>0.38360380526021265</v>
      </c>
      <c r="L20" s="78">
        <f t="shared" si="4"/>
        <v>0.44533501440922191</v>
      </c>
      <c r="M20" s="78">
        <f t="shared" si="5"/>
        <v>0.33203270159791898</v>
      </c>
      <c r="N20" s="74"/>
      <c r="O20" s="74"/>
      <c r="P20" s="79">
        <f t="shared" si="6"/>
        <v>335</v>
      </c>
      <c r="Q20" s="54">
        <f t="shared" si="7"/>
        <v>0.11680613668061367</v>
      </c>
      <c r="R20" s="54">
        <f t="shared" si="8"/>
        <v>0.43406965713511314</v>
      </c>
      <c r="S20" s="54">
        <f t="shared" si="9"/>
        <v>0.40033500837520936</v>
      </c>
      <c r="T20" s="74"/>
      <c r="U20" s="90"/>
    </row>
    <row r="21" spans="1:21" ht="15" x14ac:dyDescent="0.25">
      <c r="A21" s="1">
        <v>7</v>
      </c>
      <c r="B21" s="29" t="s">
        <v>44</v>
      </c>
      <c r="C21" s="24"/>
      <c r="D21" s="98">
        <f>(D22+D23+D24)</f>
        <v>754</v>
      </c>
      <c r="E21" s="98">
        <f>(E22+E23+E24)</f>
        <v>388</v>
      </c>
      <c r="F21" s="54">
        <f t="shared" si="0"/>
        <v>0.51458885941644561</v>
      </c>
      <c r="G21" s="98">
        <f>(G22+G23+G24)</f>
        <v>1224</v>
      </c>
      <c r="H21" s="98">
        <f>(H22+H23+H24)</f>
        <v>488</v>
      </c>
      <c r="I21" s="5">
        <f t="shared" si="1"/>
        <v>0.39869281045751637</v>
      </c>
      <c r="J21" s="89">
        <f t="shared" si="2"/>
        <v>-470</v>
      </c>
      <c r="K21" s="54">
        <f t="shared" si="3"/>
        <v>-0.38398692810457519</v>
      </c>
      <c r="L21" s="78">
        <f t="shared" si="4"/>
        <v>6.7903458213256482E-2</v>
      </c>
      <c r="M21" s="78">
        <f t="shared" si="5"/>
        <v>0.11371237458193979</v>
      </c>
      <c r="N21" s="74"/>
      <c r="O21" s="74"/>
      <c r="P21" s="79">
        <f t="shared" si="6"/>
        <v>-100</v>
      </c>
      <c r="Q21" s="54">
        <f t="shared" si="7"/>
        <v>-0.20491803278688525</v>
      </c>
      <c r="R21" s="54">
        <f t="shared" si="8"/>
        <v>5.258165063016669E-2</v>
      </c>
      <c r="S21" s="54">
        <f t="shared" si="9"/>
        <v>6.811836962590731E-2</v>
      </c>
      <c r="T21" s="74"/>
      <c r="U21" s="90"/>
    </row>
    <row r="22" spans="1:21" ht="15" x14ac:dyDescent="0.25">
      <c r="A22" s="1">
        <v>8</v>
      </c>
      <c r="B22" s="29" t="s">
        <v>45</v>
      </c>
      <c r="C22" s="24"/>
      <c r="D22" s="97">
        <f>(D50+D67)</f>
        <v>176</v>
      </c>
      <c r="E22" s="97">
        <f>(E50+E67)</f>
        <v>149</v>
      </c>
      <c r="F22" s="54">
        <f t="shared" si="0"/>
        <v>0.84659090909090906</v>
      </c>
      <c r="G22" s="98">
        <f>(G47+G48+G50+G67)</f>
        <v>389</v>
      </c>
      <c r="H22" s="98">
        <f>(H47+H48+H50+H67)</f>
        <v>161</v>
      </c>
      <c r="I22" s="5">
        <f t="shared" si="1"/>
        <v>0.41388174807197942</v>
      </c>
      <c r="J22" s="89">
        <f t="shared" si="2"/>
        <v>-213</v>
      </c>
      <c r="K22" s="54">
        <f t="shared" si="3"/>
        <v>-0.54755784061696655</v>
      </c>
      <c r="L22" s="78">
        <f t="shared" si="4"/>
        <v>1.5850144092219021E-2</v>
      </c>
      <c r="M22" s="78">
        <f t="shared" si="5"/>
        <v>3.6138981791155704E-2</v>
      </c>
      <c r="N22" s="74"/>
      <c r="O22" s="74"/>
      <c r="P22" s="79">
        <f t="shared" si="6"/>
        <v>-12</v>
      </c>
      <c r="Q22" s="54">
        <f t="shared" si="7"/>
        <v>-7.4534161490683232E-2</v>
      </c>
      <c r="R22" s="54">
        <f t="shared" si="8"/>
        <v>2.019243799972896E-2</v>
      </c>
      <c r="S22" s="54">
        <f t="shared" si="9"/>
        <v>2.2473478503629258E-2</v>
      </c>
      <c r="T22" s="74"/>
      <c r="U22" s="90"/>
    </row>
    <row r="23" spans="1:21" ht="15" x14ac:dyDescent="0.25">
      <c r="A23" s="1">
        <v>9</v>
      </c>
      <c r="B23" s="29" t="s">
        <v>46</v>
      </c>
      <c r="C23" s="24"/>
      <c r="D23" s="97">
        <f>(D33)</f>
        <v>486</v>
      </c>
      <c r="E23" s="97">
        <f>(E33)</f>
        <v>158</v>
      </c>
      <c r="F23" s="54">
        <f t="shared" si="0"/>
        <v>0.32510288065843623</v>
      </c>
      <c r="G23" s="97">
        <f>(G33)</f>
        <v>632</v>
      </c>
      <c r="H23" s="97">
        <f>(H33)</f>
        <v>178</v>
      </c>
      <c r="I23" s="5">
        <f t="shared" si="1"/>
        <v>0.28164556962025317</v>
      </c>
      <c r="J23" s="89">
        <f t="shared" si="2"/>
        <v>-146</v>
      </c>
      <c r="K23" s="54">
        <f t="shared" si="3"/>
        <v>-0.23101265822784811</v>
      </c>
      <c r="L23" s="78">
        <f t="shared" si="4"/>
        <v>4.3768011527377519E-2</v>
      </c>
      <c r="M23" s="78">
        <f t="shared" si="5"/>
        <v>5.8714232627276104E-2</v>
      </c>
      <c r="N23" s="74"/>
      <c r="O23" s="74"/>
      <c r="P23" s="79">
        <f t="shared" si="6"/>
        <v>-20</v>
      </c>
      <c r="Q23" s="54">
        <f t="shared" si="7"/>
        <v>-0.11235955056179775</v>
      </c>
      <c r="R23" s="54">
        <f t="shared" si="8"/>
        <v>2.1412115462799839E-2</v>
      </c>
      <c r="S23" s="54">
        <f t="shared" si="9"/>
        <v>2.4846454494695702E-2</v>
      </c>
      <c r="T23" s="74"/>
      <c r="U23" s="90"/>
    </row>
    <row r="24" spans="1:21" ht="15" x14ac:dyDescent="0.25">
      <c r="A24" s="1">
        <v>10</v>
      </c>
      <c r="B24" s="29" t="s">
        <v>47</v>
      </c>
      <c r="C24" s="24"/>
      <c r="D24" s="97">
        <f>(D49+D58+D62+D66+D69)</f>
        <v>92</v>
      </c>
      <c r="E24" s="97">
        <f>(E49+E58+E62+E66+E69)</f>
        <v>81</v>
      </c>
      <c r="F24" s="54">
        <f t="shared" si="0"/>
        <v>0.88043478260869568</v>
      </c>
      <c r="G24" s="97">
        <f>(G49+G54+G55+G68)</f>
        <v>203</v>
      </c>
      <c r="H24" s="97">
        <f>(H49+H54+H55+H68)</f>
        <v>149</v>
      </c>
      <c r="I24" s="5">
        <f t="shared" si="1"/>
        <v>0.73399014778325122</v>
      </c>
      <c r="J24" s="89">
        <f t="shared" si="2"/>
        <v>-111</v>
      </c>
      <c r="K24" s="54">
        <f t="shared" si="3"/>
        <v>-0.54679802955665024</v>
      </c>
      <c r="L24" s="78">
        <f t="shared" si="4"/>
        <v>8.285302593659942E-3</v>
      </c>
      <c r="M24" s="78">
        <f t="shared" si="5"/>
        <v>1.8859160163507988E-2</v>
      </c>
      <c r="N24" s="74"/>
      <c r="O24" s="74"/>
      <c r="P24" s="79">
        <f t="shared" si="6"/>
        <v>-68</v>
      </c>
      <c r="Q24" s="54">
        <f t="shared" si="7"/>
        <v>-0.4563758389261745</v>
      </c>
      <c r="R24" s="54">
        <f t="shared" si="8"/>
        <v>1.0977097167637891E-2</v>
      </c>
      <c r="S24" s="54">
        <f t="shared" si="9"/>
        <v>2.0798436627582358E-2</v>
      </c>
      <c r="T24" s="74"/>
      <c r="U24" s="90"/>
    </row>
    <row r="25" spans="1:21" ht="15" x14ac:dyDescent="0.25">
      <c r="A25" s="1">
        <v>11</v>
      </c>
      <c r="B25" s="27"/>
      <c r="C25" s="24"/>
      <c r="D25" s="99"/>
      <c r="E25" s="99"/>
      <c r="F25" s="52"/>
      <c r="G25" s="97"/>
      <c r="H25" s="97"/>
      <c r="I25"/>
      <c r="J25" s="92"/>
      <c r="K25" s="52"/>
      <c r="L25" s="52"/>
      <c r="M25" s="52"/>
      <c r="N25" s="73"/>
      <c r="O25" s="52"/>
      <c r="P25" s="52"/>
      <c r="Q25" s="52"/>
      <c r="R25" s="52"/>
      <c r="S25" s="52"/>
      <c r="T25" s="73"/>
      <c r="U25" s="93"/>
    </row>
    <row r="26" spans="1:21" ht="15" x14ac:dyDescent="0.25">
      <c r="A26" s="1">
        <v>12</v>
      </c>
      <c r="B26" s="27"/>
      <c r="C26" s="24"/>
      <c r="D26" s="99"/>
      <c r="E26" s="99"/>
      <c r="F26" s="52"/>
      <c r="G26" s="97"/>
      <c r="H26" s="97"/>
      <c r="I26"/>
      <c r="J26" s="92"/>
      <c r="K26" s="52"/>
      <c r="L26" s="52"/>
      <c r="M26" s="52"/>
      <c r="N26" s="73"/>
      <c r="O26" s="52"/>
      <c r="P26" s="52"/>
      <c r="Q26" s="52"/>
      <c r="R26" s="52"/>
      <c r="S26" s="52"/>
      <c r="T26" s="73"/>
      <c r="U26" s="93"/>
    </row>
    <row r="27" spans="1:21" ht="15" x14ac:dyDescent="0.25">
      <c r="A27" s="1">
        <v>13</v>
      </c>
      <c r="B27" s="28" t="s">
        <v>13</v>
      </c>
      <c r="C27" s="24"/>
      <c r="D27" s="97">
        <f>SUM(D28:D33)</f>
        <v>4866</v>
      </c>
      <c r="E27" s="97">
        <f>SUM(E28:E33)</f>
        <v>3193</v>
      </c>
      <c r="F27" s="54">
        <f t="shared" ref="F27:F33" si="10">(E27/D27)</f>
        <v>0.65618577887381835</v>
      </c>
      <c r="G27" s="99">
        <f>SUM(G28:G33)</f>
        <v>3943</v>
      </c>
      <c r="H27" s="99">
        <f>SUM(H28:H33)</f>
        <v>3150</v>
      </c>
      <c r="I27" s="5">
        <f t="shared" ref="I27:I33" si="11">(H27/G27)</f>
        <v>0.79888409840223185</v>
      </c>
      <c r="J27" s="89">
        <f t="shared" ref="J27:J33" si="12">(D27-G27)</f>
        <v>923</v>
      </c>
      <c r="K27" s="54">
        <f t="shared" ref="K27:K33" si="13">(J27/G27)</f>
        <v>0.23408572153182855</v>
      </c>
      <c r="L27" s="78">
        <f t="shared" ref="L27:L33" si="14">(D27/D$17)</f>
        <v>0.43822046109510088</v>
      </c>
      <c r="M27" s="78">
        <f t="shared" ref="M27:M33" si="15">(G27/G$17)</f>
        <v>0.36631363805276851</v>
      </c>
      <c r="N27" s="74"/>
      <c r="O27" s="74"/>
      <c r="P27" s="79">
        <f t="shared" ref="P27:P33" si="16">(E27-H27)</f>
        <v>43</v>
      </c>
      <c r="Q27" s="54">
        <f t="shared" ref="Q27:Q33" si="17">(P27/H27)</f>
        <v>1.3650793650793651E-2</v>
      </c>
      <c r="R27" s="54">
        <f t="shared" ref="R27:R33" si="18">(E27/E$17)</f>
        <v>0.43271445995392327</v>
      </c>
      <c r="S27" s="54">
        <f t="shared" ref="S27:S33" si="19">(H27/H$17)</f>
        <v>0.43969849246231157</v>
      </c>
      <c r="T27" s="74"/>
      <c r="U27" s="90"/>
    </row>
    <row r="28" spans="1:21" ht="15" x14ac:dyDescent="0.25">
      <c r="A28" s="1">
        <v>14</v>
      </c>
      <c r="B28" s="30" t="s">
        <v>14</v>
      </c>
      <c r="C28" s="17"/>
      <c r="D28" s="97">
        <v>1509</v>
      </c>
      <c r="E28" s="97">
        <v>1187</v>
      </c>
      <c r="F28" s="54">
        <f t="shared" si="10"/>
        <v>0.78661365142478468</v>
      </c>
      <c r="G28" s="99">
        <v>1522</v>
      </c>
      <c r="H28" s="99">
        <v>1386</v>
      </c>
      <c r="I28" s="5">
        <f t="shared" si="11"/>
        <v>0.91064388961892251</v>
      </c>
      <c r="J28" s="89">
        <f t="shared" si="12"/>
        <v>-13</v>
      </c>
      <c r="K28" s="54">
        <f t="shared" si="13"/>
        <v>-8.5413929040735869E-3</v>
      </c>
      <c r="L28" s="78">
        <f t="shared" si="14"/>
        <v>0.13589697406340057</v>
      </c>
      <c r="M28" s="78">
        <f t="shared" si="15"/>
        <v>0.14139725009290227</v>
      </c>
      <c r="N28" s="103">
        <v>3</v>
      </c>
      <c r="O28" s="101">
        <v>2</v>
      </c>
      <c r="P28" s="79">
        <f t="shared" si="16"/>
        <v>-199</v>
      </c>
      <c r="Q28" s="54">
        <f t="shared" si="17"/>
        <v>-0.14357864357864358</v>
      </c>
      <c r="R28" s="54">
        <f t="shared" si="18"/>
        <v>0.16086190540723674</v>
      </c>
      <c r="S28" s="54">
        <f t="shared" si="19"/>
        <v>0.19346733668341709</v>
      </c>
      <c r="T28" s="104">
        <v>1</v>
      </c>
      <c r="U28" s="102">
        <v>1</v>
      </c>
    </row>
    <row r="29" spans="1:21" ht="15" x14ac:dyDescent="0.25">
      <c r="A29" s="1">
        <v>15</v>
      </c>
      <c r="B29" s="30" t="s">
        <v>15</v>
      </c>
      <c r="C29" s="17"/>
      <c r="D29" s="97">
        <v>732</v>
      </c>
      <c r="E29" s="97">
        <v>541</v>
      </c>
      <c r="F29" s="54">
        <f t="shared" si="10"/>
        <v>0.73907103825136611</v>
      </c>
      <c r="G29" s="99">
        <v>503</v>
      </c>
      <c r="H29" s="99">
        <v>468</v>
      </c>
      <c r="I29" s="5">
        <f t="shared" si="11"/>
        <v>0.93041749502982107</v>
      </c>
      <c r="J29" s="89">
        <f t="shared" si="12"/>
        <v>229</v>
      </c>
      <c r="K29" s="54">
        <f t="shared" si="13"/>
        <v>0.45526838966202782</v>
      </c>
      <c r="L29" s="78">
        <f t="shared" si="14"/>
        <v>6.5922190201729111E-2</v>
      </c>
      <c r="M29" s="78">
        <f t="shared" si="15"/>
        <v>4.672984020810108E-2</v>
      </c>
      <c r="N29" s="103">
        <v>6</v>
      </c>
      <c r="O29" s="101">
        <v>8</v>
      </c>
      <c r="P29" s="79">
        <f t="shared" si="16"/>
        <v>73</v>
      </c>
      <c r="Q29" s="54">
        <f t="shared" si="17"/>
        <v>0.15598290598290598</v>
      </c>
      <c r="R29" s="54">
        <f t="shared" si="18"/>
        <v>7.331616750237159E-2</v>
      </c>
      <c r="S29" s="54">
        <f t="shared" si="19"/>
        <v>6.5326633165829151E-2</v>
      </c>
      <c r="T29" s="104">
        <v>7</v>
      </c>
      <c r="U29" s="102">
        <v>7</v>
      </c>
    </row>
    <row r="30" spans="1:21" ht="15" x14ac:dyDescent="0.25">
      <c r="A30" s="1">
        <v>16</v>
      </c>
      <c r="B30" s="30" t="s">
        <v>16</v>
      </c>
      <c r="C30" s="17"/>
      <c r="D30" s="97">
        <v>166</v>
      </c>
      <c r="E30" s="97">
        <v>166</v>
      </c>
      <c r="F30" s="54">
        <f t="shared" si="10"/>
        <v>1</v>
      </c>
      <c r="G30" s="99">
        <v>301</v>
      </c>
      <c r="H30" s="99">
        <v>272</v>
      </c>
      <c r="I30" s="5">
        <f t="shared" si="11"/>
        <v>0.90365448504983392</v>
      </c>
      <c r="J30" s="89">
        <f t="shared" si="12"/>
        <v>-135</v>
      </c>
      <c r="K30" s="54">
        <f t="shared" si="13"/>
        <v>-0.44850498338870431</v>
      </c>
      <c r="L30" s="78">
        <f t="shared" si="14"/>
        <v>1.494956772334294E-2</v>
      </c>
      <c r="M30" s="78">
        <f t="shared" si="15"/>
        <v>2.79635823114084E-2</v>
      </c>
      <c r="N30" s="103">
        <v>12</v>
      </c>
      <c r="O30" s="101">
        <v>10</v>
      </c>
      <c r="P30" s="79">
        <f t="shared" si="16"/>
        <v>-106</v>
      </c>
      <c r="Q30" s="54">
        <f t="shared" si="17"/>
        <v>-0.38970588235294118</v>
      </c>
      <c r="R30" s="54">
        <f t="shared" si="18"/>
        <v>2.2496273207751726E-2</v>
      </c>
      <c r="S30" s="54">
        <f t="shared" si="19"/>
        <v>3.796761585706309E-2</v>
      </c>
      <c r="T30" s="104">
        <v>11</v>
      </c>
      <c r="U30" s="102">
        <v>10</v>
      </c>
    </row>
    <row r="31" spans="1:21" ht="15" x14ac:dyDescent="0.25">
      <c r="A31" s="1">
        <v>17</v>
      </c>
      <c r="B31" s="30" t="s">
        <v>17</v>
      </c>
      <c r="C31" s="17"/>
      <c r="D31" s="97">
        <v>421</v>
      </c>
      <c r="E31" s="97">
        <v>413</v>
      </c>
      <c r="F31" s="54">
        <f t="shared" si="10"/>
        <v>0.98099762470308793</v>
      </c>
      <c r="G31" s="99">
        <v>400</v>
      </c>
      <c r="H31" s="99">
        <v>317</v>
      </c>
      <c r="I31" s="5">
        <f t="shared" si="11"/>
        <v>0.79249999999999998</v>
      </c>
      <c r="J31" s="89">
        <f t="shared" si="12"/>
        <v>21</v>
      </c>
      <c r="K31" s="54">
        <f t="shared" si="13"/>
        <v>5.2499999999999998E-2</v>
      </c>
      <c r="L31" s="78">
        <f t="shared" si="14"/>
        <v>3.7914265129682996E-2</v>
      </c>
      <c r="M31" s="78">
        <f t="shared" si="15"/>
        <v>3.716090672612412E-2</v>
      </c>
      <c r="N31" s="103">
        <v>10</v>
      </c>
      <c r="O31" s="101">
        <v>9</v>
      </c>
      <c r="P31" s="79">
        <f t="shared" si="16"/>
        <v>96</v>
      </c>
      <c r="Q31" s="54">
        <f t="shared" si="17"/>
        <v>0.30283911671924291</v>
      </c>
      <c r="R31" s="54">
        <f t="shared" si="18"/>
        <v>5.5969643583141347E-2</v>
      </c>
      <c r="S31" s="54">
        <f t="shared" si="19"/>
        <v>4.4249022892238969E-2</v>
      </c>
      <c r="T31" s="104">
        <v>9</v>
      </c>
      <c r="U31" s="102">
        <v>8</v>
      </c>
    </row>
    <row r="32" spans="1:21" ht="15" x14ac:dyDescent="0.25">
      <c r="A32" s="1">
        <v>18</v>
      </c>
      <c r="B32" s="30" t="s">
        <v>18</v>
      </c>
      <c r="C32" s="17"/>
      <c r="D32" s="97">
        <v>1552</v>
      </c>
      <c r="E32" s="97">
        <v>728</v>
      </c>
      <c r="F32" s="54">
        <f t="shared" si="10"/>
        <v>0.46907216494845361</v>
      </c>
      <c r="G32" s="99">
        <v>585</v>
      </c>
      <c r="H32" s="99">
        <v>529</v>
      </c>
      <c r="I32" s="5">
        <f t="shared" si="11"/>
        <v>0.90427350427350428</v>
      </c>
      <c r="J32" s="89">
        <f t="shared" si="12"/>
        <v>967</v>
      </c>
      <c r="K32" s="54">
        <f t="shared" si="13"/>
        <v>1.6529914529914529</v>
      </c>
      <c r="L32" s="78">
        <f t="shared" si="14"/>
        <v>0.13976945244956773</v>
      </c>
      <c r="M32" s="78">
        <f t="shared" si="15"/>
        <v>5.434782608695652E-2</v>
      </c>
      <c r="N32" s="103">
        <v>2</v>
      </c>
      <c r="O32" s="101">
        <v>7</v>
      </c>
      <c r="P32" s="79">
        <f t="shared" si="16"/>
        <v>199</v>
      </c>
      <c r="Q32" s="54">
        <f t="shared" si="17"/>
        <v>0.37618147448015121</v>
      </c>
      <c r="R32" s="54">
        <f t="shared" si="18"/>
        <v>9.865835479062203E-2</v>
      </c>
      <c r="S32" s="54">
        <f t="shared" si="19"/>
        <v>7.3841429369067554E-2</v>
      </c>
      <c r="T32" s="104">
        <v>4</v>
      </c>
      <c r="U32" s="102">
        <v>5</v>
      </c>
    </row>
    <row r="33" spans="1:21" ht="15" x14ac:dyDescent="0.25">
      <c r="A33" s="1">
        <v>19</v>
      </c>
      <c r="B33" s="30" t="s">
        <v>19</v>
      </c>
      <c r="C33" s="17"/>
      <c r="D33" s="97">
        <v>486</v>
      </c>
      <c r="E33" s="97">
        <v>158</v>
      </c>
      <c r="F33" s="54">
        <f t="shared" si="10"/>
        <v>0.32510288065843623</v>
      </c>
      <c r="G33" s="99">
        <v>632</v>
      </c>
      <c r="H33" s="99">
        <v>178</v>
      </c>
      <c r="I33" s="5">
        <f t="shared" si="11"/>
        <v>0.28164556962025317</v>
      </c>
      <c r="J33" s="89">
        <f t="shared" si="12"/>
        <v>-146</v>
      </c>
      <c r="K33" s="54">
        <f t="shared" si="13"/>
        <v>-0.23101265822784811</v>
      </c>
      <c r="L33" s="78">
        <f t="shared" si="14"/>
        <v>4.3768011527377519E-2</v>
      </c>
      <c r="M33" s="78">
        <f t="shared" si="15"/>
        <v>5.8714232627276104E-2</v>
      </c>
      <c r="N33" s="103">
        <v>8</v>
      </c>
      <c r="O33" s="101">
        <v>5</v>
      </c>
      <c r="P33" s="79">
        <f t="shared" si="16"/>
        <v>-20</v>
      </c>
      <c r="Q33" s="54">
        <f t="shared" si="17"/>
        <v>-0.11235955056179775</v>
      </c>
      <c r="R33" s="54">
        <f t="shared" si="18"/>
        <v>2.1412115462799839E-2</v>
      </c>
      <c r="S33" s="54">
        <f t="shared" si="19"/>
        <v>2.4846454494695702E-2</v>
      </c>
      <c r="T33" s="104">
        <v>12</v>
      </c>
      <c r="U33" s="102">
        <v>11</v>
      </c>
    </row>
    <row r="34" spans="1:21" ht="15" x14ac:dyDescent="0.25">
      <c r="A34" s="1">
        <v>20</v>
      </c>
      <c r="B34" s="31"/>
      <c r="C34" s="17"/>
      <c r="D34" s="97"/>
      <c r="E34" s="97"/>
      <c r="F34" s="52"/>
      <c r="G34" s="97"/>
      <c r="H34" s="97"/>
      <c r="I34" s="5"/>
      <c r="J34" s="89"/>
      <c r="K34" s="54"/>
      <c r="L34" s="78"/>
      <c r="M34" s="78"/>
      <c r="N34" s="103"/>
      <c r="O34" s="101"/>
      <c r="P34" s="75"/>
      <c r="Q34" s="75"/>
      <c r="R34" s="75"/>
      <c r="S34" s="75"/>
      <c r="T34" s="104"/>
      <c r="U34" s="102"/>
    </row>
    <row r="35" spans="1:21" ht="15" x14ac:dyDescent="0.25">
      <c r="A35" s="1">
        <v>21</v>
      </c>
      <c r="B35" s="28" t="s">
        <v>20</v>
      </c>
      <c r="C35" s="17"/>
      <c r="D35" s="97">
        <f>SUM(D36:D38)</f>
        <v>4509</v>
      </c>
      <c r="E35" s="97">
        <f>SUM(E36:E38)</f>
        <v>2633</v>
      </c>
      <c r="F35" s="54">
        <f t="shared" ref="F35:F38" si="20">(E35/D35)</f>
        <v>0.5839432246617875</v>
      </c>
      <c r="G35" s="99">
        <f>SUM(G36:G38)</f>
        <v>4819</v>
      </c>
      <c r="H35" s="99">
        <f>SUM(H36:H38)</f>
        <v>2443</v>
      </c>
      <c r="I35" s="5">
        <f t="shared" ref="I35:I38" si="21">(H35/G35)</f>
        <v>0.50695164971985884</v>
      </c>
      <c r="J35" s="89">
        <f t="shared" ref="J35:J38" si="22">(D35-G35)</f>
        <v>-310</v>
      </c>
      <c r="K35" s="54">
        <f t="shared" ref="K35:K38" si="23">(J35/G35)</f>
        <v>-6.4328698900186762E-2</v>
      </c>
      <c r="L35" s="78">
        <f t="shared" ref="L35:L38" si="24">(D35/D$17)</f>
        <v>0.40606988472622479</v>
      </c>
      <c r="M35" s="78">
        <f t="shared" ref="M35:M38" si="25">(G35/G$17)</f>
        <v>0.44769602378298029</v>
      </c>
      <c r="N35" s="103"/>
      <c r="O35" s="101"/>
      <c r="P35" s="79">
        <f t="shared" ref="P35:P38" si="26">(E35-H35)</f>
        <v>190</v>
      </c>
      <c r="Q35" s="54">
        <f t="shared" ref="Q35:Q38" si="27">(P35/H35)</f>
        <v>7.7773229635693816E-2</v>
      </c>
      <c r="R35" s="54">
        <f t="shared" ref="R35:R38" si="28">(E35/E$17)</f>
        <v>0.35682341780729099</v>
      </c>
      <c r="S35" s="54">
        <f t="shared" ref="S35:S38" si="29">(H35/H$17)</f>
        <v>0.34101060859854831</v>
      </c>
      <c r="T35" s="104"/>
      <c r="U35" s="102"/>
    </row>
    <row r="36" spans="1:21" ht="15" x14ac:dyDescent="0.25">
      <c r="A36" s="1">
        <v>22</v>
      </c>
      <c r="B36" s="30" t="s">
        <v>21</v>
      </c>
      <c r="C36" s="17"/>
      <c r="D36" s="97">
        <v>1345</v>
      </c>
      <c r="E36" s="97">
        <v>573</v>
      </c>
      <c r="F36" s="54">
        <f t="shared" si="20"/>
        <v>0.42602230483271375</v>
      </c>
      <c r="G36" s="99">
        <v>878</v>
      </c>
      <c r="H36" s="99">
        <v>489</v>
      </c>
      <c r="I36" s="5">
        <f t="shared" si="21"/>
        <v>0.55694760820045563</v>
      </c>
      <c r="J36" s="89">
        <f t="shared" si="22"/>
        <v>467</v>
      </c>
      <c r="K36" s="54">
        <f t="shared" si="23"/>
        <v>0.53189066059225509</v>
      </c>
      <c r="L36" s="78">
        <f t="shared" si="24"/>
        <v>0.12112752161383285</v>
      </c>
      <c r="M36" s="78">
        <f t="shared" si="25"/>
        <v>8.1568190263842433E-2</v>
      </c>
      <c r="N36" s="103">
        <v>5</v>
      </c>
      <c r="O36" s="101">
        <v>4</v>
      </c>
      <c r="P36" s="79">
        <f t="shared" si="26"/>
        <v>84</v>
      </c>
      <c r="Q36" s="54">
        <f t="shared" si="27"/>
        <v>0.17177914110429449</v>
      </c>
      <c r="R36" s="54">
        <f t="shared" si="28"/>
        <v>7.7652798482179153E-2</v>
      </c>
      <c r="S36" s="54">
        <f t="shared" si="29"/>
        <v>6.8257956448911222E-2</v>
      </c>
      <c r="T36" s="104">
        <v>5</v>
      </c>
      <c r="U36" s="102">
        <v>6</v>
      </c>
    </row>
    <row r="37" spans="1:21" ht="15" x14ac:dyDescent="0.25">
      <c r="A37" s="1">
        <v>23</v>
      </c>
      <c r="B37" s="30" t="s">
        <v>22</v>
      </c>
      <c r="C37" s="17"/>
      <c r="D37" s="97">
        <v>1700</v>
      </c>
      <c r="E37" s="97">
        <v>949</v>
      </c>
      <c r="F37" s="54">
        <f t="shared" si="20"/>
        <v>0.55823529411764705</v>
      </c>
      <c r="G37" s="99">
        <v>3039</v>
      </c>
      <c r="H37" s="99">
        <v>1052</v>
      </c>
      <c r="I37" s="5">
        <f t="shared" si="21"/>
        <v>0.34616650213886146</v>
      </c>
      <c r="J37" s="89">
        <f t="shared" si="22"/>
        <v>-1339</v>
      </c>
      <c r="K37" s="54">
        <f t="shared" si="23"/>
        <v>-0.44060546232313264</v>
      </c>
      <c r="L37" s="78">
        <f t="shared" si="24"/>
        <v>0.15309798270893371</v>
      </c>
      <c r="M37" s="78">
        <f t="shared" si="25"/>
        <v>0.282329988851728</v>
      </c>
      <c r="N37" s="103">
        <v>1</v>
      </c>
      <c r="O37" s="101">
        <v>1</v>
      </c>
      <c r="P37" s="79">
        <f t="shared" si="26"/>
        <v>-103</v>
      </c>
      <c r="Q37" s="54">
        <f t="shared" si="27"/>
        <v>-9.7908745247148293E-2</v>
      </c>
      <c r="R37" s="54">
        <f t="shared" si="28"/>
        <v>0.12860821249491802</v>
      </c>
      <c r="S37" s="54">
        <f t="shared" si="29"/>
        <v>0.14684533780011166</v>
      </c>
      <c r="T37" s="104">
        <v>3</v>
      </c>
      <c r="U37" s="102">
        <v>2</v>
      </c>
    </row>
    <row r="38" spans="1:21" ht="15" x14ac:dyDescent="0.25">
      <c r="A38" s="1">
        <v>24</v>
      </c>
      <c r="B38" s="30" t="s">
        <v>23</v>
      </c>
      <c r="C38" s="17"/>
      <c r="D38" s="97">
        <v>1464</v>
      </c>
      <c r="E38" s="97">
        <v>1111</v>
      </c>
      <c r="F38" s="54">
        <f t="shared" si="20"/>
        <v>0.75887978142076506</v>
      </c>
      <c r="G38" s="99">
        <v>902</v>
      </c>
      <c r="H38" s="99">
        <v>902</v>
      </c>
      <c r="I38" s="5">
        <f t="shared" si="21"/>
        <v>1</v>
      </c>
      <c r="J38" s="89">
        <f t="shared" si="22"/>
        <v>562</v>
      </c>
      <c r="K38" s="54">
        <f t="shared" si="23"/>
        <v>0.62305986696230597</v>
      </c>
      <c r="L38" s="78">
        <f t="shared" si="24"/>
        <v>0.13184438040345822</v>
      </c>
      <c r="M38" s="78">
        <f t="shared" si="25"/>
        <v>8.3797844667409888E-2</v>
      </c>
      <c r="N38" s="103">
        <v>4</v>
      </c>
      <c r="O38" s="101">
        <v>3</v>
      </c>
      <c r="P38" s="79">
        <f t="shared" si="26"/>
        <v>209</v>
      </c>
      <c r="Q38" s="54">
        <f t="shared" si="27"/>
        <v>0.23170731707317074</v>
      </c>
      <c r="R38" s="54">
        <f t="shared" si="28"/>
        <v>0.15056240683019378</v>
      </c>
      <c r="S38" s="54">
        <f t="shared" si="29"/>
        <v>0.1259073143495254</v>
      </c>
      <c r="T38" s="104">
        <v>2</v>
      </c>
      <c r="U38" s="102">
        <v>3</v>
      </c>
    </row>
    <row r="39" spans="1:21" ht="15" x14ac:dyDescent="0.25">
      <c r="A39" s="1">
        <v>25</v>
      </c>
      <c r="B39" s="31"/>
      <c r="C39" s="17"/>
      <c r="D39" s="97"/>
      <c r="E39" s="97"/>
      <c r="F39" s="52"/>
      <c r="G39" s="97"/>
      <c r="H39" s="97"/>
      <c r="I39" s="5"/>
      <c r="J39" s="89"/>
      <c r="K39" s="54"/>
      <c r="L39" s="78"/>
      <c r="M39" s="78"/>
      <c r="N39" s="103"/>
      <c r="O39" s="101"/>
      <c r="P39" s="75"/>
      <c r="Q39" s="75"/>
      <c r="R39" s="75"/>
      <c r="S39" s="75"/>
      <c r="T39" s="104"/>
      <c r="U39" s="102"/>
    </row>
    <row r="40" spans="1:21" ht="15" x14ac:dyDescent="0.25">
      <c r="A40" s="1">
        <v>26</v>
      </c>
      <c r="B40" s="28" t="s">
        <v>24</v>
      </c>
      <c r="C40" s="17"/>
      <c r="D40" s="97">
        <f>SUM(D41:D43)</f>
        <v>1254</v>
      </c>
      <c r="E40" s="97">
        <f>SUM(E41:E43)</f>
        <v>1173</v>
      </c>
      <c r="F40" s="54">
        <f t="shared" ref="F40:F43" si="30">(E40/D40)</f>
        <v>0.93540669856459335</v>
      </c>
      <c r="G40" s="99">
        <f>SUM(G41:G43)</f>
        <v>1033</v>
      </c>
      <c r="H40" s="99">
        <f>SUM(H41:H43)</f>
        <v>1033</v>
      </c>
      <c r="I40" s="5">
        <f t="shared" ref="I40:I43" si="31">(H40/G40)</f>
        <v>1</v>
      </c>
      <c r="J40" s="89">
        <f t="shared" ref="J40:J43" si="32">(D40-G40)</f>
        <v>221</v>
      </c>
      <c r="K40" s="54">
        <f t="shared" ref="K40:K43" si="33">(J40/G40)</f>
        <v>0.21393998063891578</v>
      </c>
      <c r="L40" s="78">
        <f t="shared" ref="L40:L43" si="34">(D40/D$17)</f>
        <v>0.11293227665706052</v>
      </c>
      <c r="M40" s="78">
        <f t="shared" ref="M40:M43" si="35">(G40/G$17)</f>
        <v>9.5968041620215536E-2</v>
      </c>
      <c r="N40" s="103"/>
      <c r="O40" s="101"/>
      <c r="P40" s="79">
        <f t="shared" ref="P40:P43" si="36">(E40-H40)</f>
        <v>140</v>
      </c>
      <c r="Q40" s="54">
        <f t="shared" ref="Q40:Q43" si="37">(P40/H40)</f>
        <v>0.13552758954501451</v>
      </c>
      <c r="R40" s="54">
        <f t="shared" ref="R40:R43" si="38">(E40/E$17)</f>
        <v>0.15896462935357095</v>
      </c>
      <c r="S40" s="54">
        <f t="shared" ref="S40:S43" si="39">(H40/H$17)</f>
        <v>0.14419318816303742</v>
      </c>
      <c r="T40" s="104"/>
      <c r="U40" s="102"/>
    </row>
    <row r="41" spans="1:21" ht="15" x14ac:dyDescent="0.25">
      <c r="A41" s="1">
        <v>27</v>
      </c>
      <c r="B41" s="30" t="s">
        <v>25</v>
      </c>
      <c r="C41" s="17"/>
      <c r="D41" s="97">
        <v>173</v>
      </c>
      <c r="E41" s="97">
        <v>173</v>
      </c>
      <c r="F41" s="54">
        <f t="shared" si="30"/>
        <v>1</v>
      </c>
      <c r="G41" s="99">
        <v>154</v>
      </c>
      <c r="H41" s="99">
        <v>154</v>
      </c>
      <c r="I41" s="5">
        <f t="shared" si="31"/>
        <v>1</v>
      </c>
      <c r="J41" s="89">
        <f t="shared" si="32"/>
        <v>19</v>
      </c>
      <c r="K41" s="54">
        <f t="shared" si="33"/>
        <v>0.12337662337662338</v>
      </c>
      <c r="L41" s="78">
        <f t="shared" si="34"/>
        <v>1.5579971181556195E-2</v>
      </c>
      <c r="M41" s="78">
        <f t="shared" si="35"/>
        <v>1.4306949089557786E-2</v>
      </c>
      <c r="N41" s="103">
        <v>11</v>
      </c>
      <c r="O41" s="101">
        <v>14</v>
      </c>
      <c r="P41" s="79">
        <f t="shared" si="36"/>
        <v>19</v>
      </c>
      <c r="Q41" s="54">
        <f t="shared" si="37"/>
        <v>0.12337662337662338</v>
      </c>
      <c r="R41" s="54">
        <f t="shared" si="38"/>
        <v>2.3444911234584632E-2</v>
      </c>
      <c r="S41" s="54">
        <f t="shared" si="39"/>
        <v>2.1496370742601897E-2</v>
      </c>
      <c r="T41" s="104">
        <v>10</v>
      </c>
      <c r="U41" s="102">
        <v>12</v>
      </c>
    </row>
    <row r="42" spans="1:21" ht="15" x14ac:dyDescent="0.25">
      <c r="A42" s="1">
        <v>28</v>
      </c>
      <c r="B42" s="30" t="s">
        <v>26</v>
      </c>
      <c r="C42" s="17"/>
      <c r="D42" s="97">
        <v>634</v>
      </c>
      <c r="E42" s="97">
        <v>562</v>
      </c>
      <c r="F42" s="54">
        <f t="shared" si="30"/>
        <v>0.88643533123028395</v>
      </c>
      <c r="G42" s="99">
        <v>597</v>
      </c>
      <c r="H42" s="99">
        <v>597</v>
      </c>
      <c r="I42" s="5">
        <f t="shared" si="31"/>
        <v>1</v>
      </c>
      <c r="J42" s="89">
        <f t="shared" si="32"/>
        <v>37</v>
      </c>
      <c r="K42" s="54">
        <f t="shared" si="33"/>
        <v>6.1976549413735343E-2</v>
      </c>
      <c r="L42" s="78">
        <f t="shared" si="34"/>
        <v>5.7096541786743518E-2</v>
      </c>
      <c r="M42" s="78">
        <f t="shared" si="35"/>
        <v>5.5462653288740248E-2</v>
      </c>
      <c r="N42" s="103">
        <v>7</v>
      </c>
      <c r="O42" s="101">
        <v>6</v>
      </c>
      <c r="P42" s="79">
        <f t="shared" si="36"/>
        <v>-35</v>
      </c>
      <c r="Q42" s="54">
        <f t="shared" si="37"/>
        <v>-5.8626465661641543E-2</v>
      </c>
      <c r="R42" s="54">
        <f t="shared" si="38"/>
        <v>7.6162081582870314E-2</v>
      </c>
      <c r="S42" s="54">
        <f t="shared" si="39"/>
        <v>8.3333333333333329E-2</v>
      </c>
      <c r="T42" s="104">
        <v>6</v>
      </c>
      <c r="U42" s="102">
        <v>4</v>
      </c>
    </row>
    <row r="43" spans="1:21" ht="15" x14ac:dyDescent="0.25">
      <c r="A43" s="1">
        <v>29</v>
      </c>
      <c r="B43" s="30" t="s">
        <v>27</v>
      </c>
      <c r="C43" s="17"/>
      <c r="D43" s="97">
        <v>447</v>
      </c>
      <c r="E43" s="97">
        <v>438</v>
      </c>
      <c r="F43" s="54">
        <f t="shared" si="30"/>
        <v>0.97986577181208057</v>
      </c>
      <c r="G43" s="99">
        <v>282</v>
      </c>
      <c r="H43" s="99">
        <v>282</v>
      </c>
      <c r="I43" s="5">
        <f t="shared" si="31"/>
        <v>1</v>
      </c>
      <c r="J43" s="89">
        <f t="shared" si="32"/>
        <v>165</v>
      </c>
      <c r="K43" s="54">
        <f t="shared" si="33"/>
        <v>0.58510638297872342</v>
      </c>
      <c r="L43" s="78">
        <f t="shared" si="34"/>
        <v>4.0255763688760805E-2</v>
      </c>
      <c r="M43" s="78">
        <f t="shared" si="35"/>
        <v>2.6198439241917504E-2</v>
      </c>
      <c r="N43" s="103">
        <v>9</v>
      </c>
      <c r="O43" s="101">
        <v>11</v>
      </c>
      <c r="P43" s="79">
        <f t="shared" si="36"/>
        <v>156</v>
      </c>
      <c r="Q43" s="54">
        <f t="shared" si="37"/>
        <v>0.55319148936170215</v>
      </c>
      <c r="R43" s="54">
        <f t="shared" si="38"/>
        <v>5.9357636536116004E-2</v>
      </c>
      <c r="S43" s="54">
        <f t="shared" si="39"/>
        <v>3.9363484087102177E-2</v>
      </c>
      <c r="T43" s="104">
        <v>8</v>
      </c>
      <c r="U43" s="102">
        <v>9</v>
      </c>
    </row>
    <row r="44" spans="1:21" ht="15" x14ac:dyDescent="0.25">
      <c r="A44" s="1">
        <v>30</v>
      </c>
      <c r="B44" s="30"/>
      <c r="C44" s="17"/>
      <c r="D44" s="97"/>
      <c r="E44" s="97"/>
      <c r="F44" s="52"/>
      <c r="G44" s="97"/>
      <c r="H44" s="97"/>
      <c r="I44" s="5"/>
      <c r="J44" s="89"/>
      <c r="K44" s="54"/>
      <c r="L44" s="78"/>
      <c r="M44" s="78"/>
      <c r="N44" s="103"/>
      <c r="O44" s="101"/>
      <c r="P44" s="75"/>
      <c r="Q44" s="75"/>
      <c r="R44" s="75"/>
      <c r="S44" s="75"/>
      <c r="T44" s="104"/>
      <c r="U44" s="102"/>
    </row>
    <row r="45" spans="1:21" ht="15" x14ac:dyDescent="0.25">
      <c r="A45" s="1">
        <v>31</v>
      </c>
      <c r="B45" s="28" t="s">
        <v>37</v>
      </c>
      <c r="C45" s="17"/>
      <c r="D45" s="97"/>
      <c r="E45" s="97"/>
      <c r="F45" s="52"/>
      <c r="G45" s="99"/>
      <c r="H45" s="99"/>
      <c r="I45" s="5"/>
      <c r="J45" s="89"/>
      <c r="K45" s="54"/>
      <c r="L45" s="78"/>
      <c r="M45" s="78"/>
      <c r="N45" s="103"/>
      <c r="O45" s="101"/>
      <c r="P45" s="75"/>
      <c r="Q45" s="75"/>
      <c r="R45" s="75"/>
      <c r="S45" s="75"/>
      <c r="T45" s="104"/>
      <c r="U45" s="102"/>
    </row>
    <row r="46" spans="1:21" ht="15" x14ac:dyDescent="0.25">
      <c r="A46" s="1">
        <v>32</v>
      </c>
      <c r="B46" s="30" t="s">
        <v>48</v>
      </c>
      <c r="C46" s="17"/>
      <c r="D46" s="97"/>
      <c r="E46" s="97"/>
      <c r="F46" s="52"/>
      <c r="G46" s="100"/>
      <c r="H46" s="100"/>
      <c r="I46"/>
      <c r="J46" s="91"/>
      <c r="K46" s="73"/>
      <c r="L46" s="52"/>
      <c r="M46" s="52"/>
      <c r="N46" s="103"/>
      <c r="O46" s="101"/>
      <c r="P46" s="75"/>
      <c r="Q46" s="75"/>
      <c r="R46" s="75"/>
      <c r="S46" s="75"/>
      <c r="T46" s="104"/>
      <c r="U46" s="102"/>
    </row>
    <row r="47" spans="1:21" ht="15" x14ac:dyDescent="0.25">
      <c r="A47" s="1">
        <v>33</v>
      </c>
      <c r="B47" s="32" t="s">
        <v>59</v>
      </c>
      <c r="C47" s="17"/>
      <c r="D47" s="97"/>
      <c r="E47" s="97"/>
      <c r="F47" s="52"/>
      <c r="G47" s="99">
        <v>5</v>
      </c>
      <c r="H47" s="99">
        <v>0</v>
      </c>
      <c r="I47" s="5">
        <f t="shared" ref="I47:I50" si="40">(H47/G47)</f>
        <v>0</v>
      </c>
      <c r="J47" s="89"/>
      <c r="K47" s="54"/>
      <c r="L47" s="78"/>
      <c r="M47" s="78">
        <f t="shared" ref="M47:M50" si="41">(G47/G$17)</f>
        <v>4.6451133407655144E-4</v>
      </c>
      <c r="N47" s="103"/>
      <c r="O47" s="101"/>
      <c r="P47" s="79"/>
      <c r="Q47" s="54"/>
      <c r="R47" s="75"/>
      <c r="S47" s="54">
        <f t="shared" ref="S47:S50" si="42">(H47/H$17)</f>
        <v>0</v>
      </c>
      <c r="T47" s="104"/>
      <c r="U47" s="102"/>
    </row>
    <row r="48" spans="1:21" ht="15" x14ac:dyDescent="0.25">
      <c r="A48" s="1">
        <v>34</v>
      </c>
      <c r="B48" s="32" t="s">
        <v>60</v>
      </c>
      <c r="C48" s="17"/>
      <c r="D48" s="97"/>
      <c r="E48" s="97"/>
      <c r="F48" s="52"/>
      <c r="G48" s="99">
        <v>1</v>
      </c>
      <c r="H48" s="99">
        <v>1</v>
      </c>
      <c r="I48" s="5">
        <f t="shared" si="40"/>
        <v>1</v>
      </c>
      <c r="J48" s="89"/>
      <c r="K48" s="54"/>
      <c r="L48" s="78"/>
      <c r="M48" s="78">
        <f t="shared" si="41"/>
        <v>9.2902266815310296E-5</v>
      </c>
      <c r="N48" s="103"/>
      <c r="O48" s="101"/>
      <c r="P48" s="79">
        <f t="shared" ref="P48:P50" si="43">(E48-H48)</f>
        <v>-1</v>
      </c>
      <c r="Q48" s="54">
        <f t="shared" ref="Q48:Q50" si="44">(P48/H48)</f>
        <v>-1</v>
      </c>
      <c r="R48" s="75"/>
      <c r="S48" s="54">
        <f t="shared" si="42"/>
        <v>1.3958682300390843E-4</v>
      </c>
      <c r="T48" s="104"/>
      <c r="U48" s="102"/>
    </row>
    <row r="49" spans="1:21" ht="15" x14ac:dyDescent="0.25">
      <c r="A49" s="1">
        <v>35</v>
      </c>
      <c r="B49" s="30" t="s">
        <v>28</v>
      </c>
      <c r="C49" s="17"/>
      <c r="D49" s="97">
        <v>29</v>
      </c>
      <c r="E49" s="97">
        <v>29</v>
      </c>
      <c r="F49" s="54">
        <f t="shared" ref="F49:F50" si="45">(E49/D49)</f>
        <v>1</v>
      </c>
      <c r="G49" s="99">
        <v>64</v>
      </c>
      <c r="H49" s="99">
        <v>64</v>
      </c>
      <c r="I49" s="5">
        <f t="shared" si="40"/>
        <v>1</v>
      </c>
      <c r="J49" s="89">
        <f t="shared" ref="J49:J50" si="46">(D49-G49)</f>
        <v>-35</v>
      </c>
      <c r="K49" s="54">
        <f t="shared" ref="K49:K50" si="47">(J49/G49)</f>
        <v>-0.546875</v>
      </c>
      <c r="L49" s="78">
        <f t="shared" ref="L49:L50" si="48">(D49/D$17)</f>
        <v>2.6116714697406338E-3</v>
      </c>
      <c r="M49" s="78">
        <f t="shared" si="41"/>
        <v>5.945745076179859E-3</v>
      </c>
      <c r="N49" s="103">
        <v>17</v>
      </c>
      <c r="O49" s="101">
        <v>18</v>
      </c>
      <c r="P49" s="79">
        <f t="shared" si="43"/>
        <v>-35</v>
      </c>
      <c r="Q49" s="54">
        <f t="shared" si="44"/>
        <v>-0.546875</v>
      </c>
      <c r="R49" s="54">
        <f t="shared" ref="R49:R50" si="49">(E49/E$17)</f>
        <v>3.9300718254506031E-3</v>
      </c>
      <c r="S49" s="54">
        <f t="shared" si="42"/>
        <v>8.9335566722501397E-3</v>
      </c>
      <c r="T49" s="104">
        <v>17</v>
      </c>
      <c r="U49" s="102">
        <v>17</v>
      </c>
    </row>
    <row r="50" spans="1:21" ht="15" x14ac:dyDescent="0.25">
      <c r="A50" s="1">
        <v>36</v>
      </c>
      <c r="B50" s="30" t="s">
        <v>29</v>
      </c>
      <c r="C50" s="17"/>
      <c r="D50" s="97">
        <v>107</v>
      </c>
      <c r="E50" s="97">
        <v>103</v>
      </c>
      <c r="F50" s="54">
        <f t="shared" si="45"/>
        <v>0.96261682242990654</v>
      </c>
      <c r="G50" s="99">
        <v>145</v>
      </c>
      <c r="H50" s="99">
        <v>121</v>
      </c>
      <c r="I50" s="5">
        <f t="shared" si="40"/>
        <v>0.83448275862068966</v>
      </c>
      <c r="J50" s="89">
        <f t="shared" si="46"/>
        <v>-38</v>
      </c>
      <c r="K50" s="54">
        <f t="shared" si="47"/>
        <v>-0.2620689655172414</v>
      </c>
      <c r="L50" s="78">
        <f t="shared" si="48"/>
        <v>9.6361671469740642E-3</v>
      </c>
      <c r="M50" s="78">
        <f t="shared" si="41"/>
        <v>1.3470828688219992E-2</v>
      </c>
      <c r="N50" s="103">
        <v>14</v>
      </c>
      <c r="O50" s="101">
        <v>15</v>
      </c>
      <c r="P50" s="79">
        <f t="shared" si="43"/>
        <v>-18</v>
      </c>
      <c r="Q50" s="54">
        <f t="shared" si="44"/>
        <v>-0.1487603305785124</v>
      </c>
      <c r="R50" s="54">
        <f t="shared" si="49"/>
        <v>1.395853096625559E-2</v>
      </c>
      <c r="S50" s="54">
        <f t="shared" si="42"/>
        <v>1.6890005583472919E-2</v>
      </c>
      <c r="T50" s="104">
        <v>13</v>
      </c>
      <c r="U50" s="102">
        <v>14</v>
      </c>
    </row>
    <row r="51" spans="1:21" ht="15" x14ac:dyDescent="0.25">
      <c r="A51" s="1">
        <v>37</v>
      </c>
      <c r="B51" s="30"/>
      <c r="C51" s="17"/>
      <c r="D51" s="97"/>
      <c r="E51" s="97"/>
      <c r="F51" s="52"/>
      <c r="G51" s="99"/>
      <c r="H51" s="99"/>
      <c r="I51" s="5"/>
      <c r="J51" s="89"/>
      <c r="K51" s="54"/>
      <c r="L51" s="78"/>
      <c r="M51" s="78"/>
      <c r="N51" s="103"/>
      <c r="O51" s="101"/>
      <c r="P51" s="75"/>
      <c r="Q51" s="75"/>
      <c r="R51" s="75"/>
      <c r="S51" s="75"/>
      <c r="T51" s="104"/>
      <c r="U51" s="102"/>
    </row>
    <row r="52" spans="1:21" ht="15" x14ac:dyDescent="0.25">
      <c r="A52" s="1">
        <v>38</v>
      </c>
      <c r="B52" s="28" t="s">
        <v>38</v>
      </c>
      <c r="C52" s="17"/>
      <c r="D52" s="97"/>
      <c r="E52" s="97"/>
      <c r="F52" s="52"/>
      <c r="G52" s="99"/>
      <c r="H52" s="99"/>
      <c r="I52" s="5"/>
      <c r="J52" s="89"/>
      <c r="K52" s="54"/>
      <c r="L52" s="78"/>
      <c r="M52" s="78"/>
      <c r="N52" s="103"/>
      <c r="O52" s="101"/>
      <c r="P52" s="75"/>
      <c r="Q52" s="75"/>
      <c r="R52" s="75"/>
      <c r="S52" s="75"/>
      <c r="T52" s="104"/>
      <c r="U52" s="102"/>
    </row>
    <row r="53" spans="1:21" ht="15" x14ac:dyDescent="0.25">
      <c r="A53" s="1">
        <v>39</v>
      </c>
      <c r="B53" s="30" t="s">
        <v>49</v>
      </c>
      <c r="C53" s="17"/>
      <c r="D53" s="97"/>
      <c r="E53" s="97"/>
      <c r="F53" s="52"/>
      <c r="G53" s="99"/>
      <c r="H53" s="99"/>
      <c r="I53" s="5"/>
      <c r="J53" s="89"/>
      <c r="K53" s="54"/>
      <c r="L53" s="52"/>
      <c r="M53" s="52"/>
      <c r="N53" s="103"/>
      <c r="O53" s="101"/>
      <c r="P53" s="75"/>
      <c r="Q53" s="75"/>
      <c r="R53" s="75"/>
      <c r="S53" s="75"/>
      <c r="T53" s="104"/>
      <c r="U53" s="102"/>
    </row>
    <row r="54" spans="1:21" ht="15" x14ac:dyDescent="0.25">
      <c r="A54" s="1">
        <v>40</v>
      </c>
      <c r="B54" s="32" t="s">
        <v>61</v>
      </c>
      <c r="C54" s="17"/>
      <c r="D54" s="97"/>
      <c r="E54" s="97"/>
      <c r="F54" s="52"/>
      <c r="G54" s="99">
        <v>0</v>
      </c>
      <c r="H54" s="99">
        <v>0</v>
      </c>
      <c r="I54" s="5"/>
      <c r="J54" s="89"/>
      <c r="K54" s="54"/>
      <c r="L54" s="78"/>
      <c r="M54" s="78"/>
      <c r="N54" s="103"/>
      <c r="O54" s="101"/>
      <c r="P54" s="79"/>
      <c r="Q54" s="54"/>
      <c r="R54" s="75"/>
      <c r="S54" s="54">
        <f t="shared" ref="S54:S56" si="50">(H54/H$17)</f>
        <v>0</v>
      </c>
      <c r="T54" s="104"/>
      <c r="U54" s="102"/>
    </row>
    <row r="55" spans="1:21" ht="15" x14ac:dyDescent="0.25">
      <c r="A55" s="1">
        <v>41</v>
      </c>
      <c r="B55" s="32" t="s">
        <v>62</v>
      </c>
      <c r="C55" s="17"/>
      <c r="D55" s="97"/>
      <c r="E55" s="97"/>
      <c r="F55" s="52"/>
      <c r="G55" s="99">
        <v>0</v>
      </c>
      <c r="H55" s="99">
        <v>0</v>
      </c>
      <c r="I55" s="5"/>
      <c r="J55" s="89"/>
      <c r="K55" s="54"/>
      <c r="L55" s="78"/>
      <c r="M55" s="78"/>
      <c r="N55" s="103"/>
      <c r="O55" s="101"/>
      <c r="P55" s="79"/>
      <c r="Q55" s="54"/>
      <c r="R55" s="75"/>
      <c r="S55" s="54">
        <f t="shared" si="50"/>
        <v>0</v>
      </c>
      <c r="T55" s="104"/>
      <c r="U55" s="102"/>
    </row>
    <row r="56" spans="1:21" ht="15" x14ac:dyDescent="0.25">
      <c r="A56" s="1">
        <v>42</v>
      </c>
      <c r="B56" s="30" t="s">
        <v>30</v>
      </c>
      <c r="C56" s="17"/>
      <c r="D56" s="97">
        <v>60</v>
      </c>
      <c r="E56" s="97">
        <v>60</v>
      </c>
      <c r="F56" s="54">
        <f>(E56/D56)</f>
        <v>1</v>
      </c>
      <c r="G56" s="99">
        <v>241</v>
      </c>
      <c r="H56" s="99">
        <v>97</v>
      </c>
      <c r="I56" s="5">
        <f t="shared" ref="I56" si="51">(H56/G56)</f>
        <v>0.40248962655601661</v>
      </c>
      <c r="J56" s="89">
        <f>(D56-G56)</f>
        <v>-181</v>
      </c>
      <c r="K56" s="54">
        <f>(J56/G56)</f>
        <v>-0.75103734439834025</v>
      </c>
      <c r="L56" s="78">
        <f>(D56/D$17)</f>
        <v>5.4034582132564844E-3</v>
      </c>
      <c r="M56" s="78">
        <f>(G56/G$17)</f>
        <v>2.238944630248978E-2</v>
      </c>
      <c r="N56" s="103">
        <v>16</v>
      </c>
      <c r="O56" s="101">
        <v>12</v>
      </c>
      <c r="P56" s="79">
        <f t="shared" ref="P56" si="52">(E56-H56)</f>
        <v>-37</v>
      </c>
      <c r="Q56" s="54">
        <f t="shared" ref="Q56" si="53">(P56/H56)</f>
        <v>-0.38144329896907214</v>
      </c>
      <c r="R56" s="54">
        <f>(E56/E$17)</f>
        <v>8.131183087139178E-3</v>
      </c>
      <c r="S56" s="54">
        <f t="shared" si="50"/>
        <v>1.3539921831379118E-2</v>
      </c>
      <c r="T56" s="104">
        <v>15</v>
      </c>
      <c r="U56" s="102">
        <v>15</v>
      </c>
    </row>
    <row r="57" spans="1:21" ht="15" x14ac:dyDescent="0.25">
      <c r="A57" s="1">
        <v>43</v>
      </c>
      <c r="B57" s="30" t="s">
        <v>50</v>
      </c>
      <c r="C57" s="17"/>
      <c r="D57" s="97"/>
      <c r="E57" s="97"/>
      <c r="F57" s="52"/>
      <c r="G57" s="99"/>
      <c r="H57" s="99"/>
      <c r="I57" s="5"/>
      <c r="J57" s="89"/>
      <c r="K57" s="54"/>
      <c r="L57" s="78"/>
      <c r="M57" s="78"/>
      <c r="N57" s="103"/>
      <c r="O57" s="101"/>
      <c r="P57" s="75"/>
      <c r="Q57" s="75"/>
      <c r="R57" s="75"/>
      <c r="S57" s="75"/>
      <c r="T57" s="104"/>
      <c r="U57" s="102"/>
    </row>
    <row r="58" spans="1:21" ht="15" x14ac:dyDescent="0.25">
      <c r="A58" s="1">
        <v>44</v>
      </c>
      <c r="B58" s="32" t="s">
        <v>63</v>
      </c>
      <c r="C58" s="17"/>
      <c r="D58" s="97">
        <v>0</v>
      </c>
      <c r="E58" s="97">
        <v>0</v>
      </c>
      <c r="F58" s="54"/>
      <c r="G58" s="97"/>
      <c r="H58" s="97"/>
      <c r="I58" s="5"/>
      <c r="J58" s="89"/>
      <c r="K58" s="54"/>
      <c r="L58" s="78">
        <f>(D58/D$17)</f>
        <v>0</v>
      </c>
      <c r="M58" s="78"/>
      <c r="N58" s="103"/>
      <c r="O58" s="101"/>
      <c r="P58" s="75"/>
      <c r="Q58" s="75"/>
      <c r="R58" s="54">
        <f>(E58/E$17)</f>
        <v>0</v>
      </c>
      <c r="S58" s="75"/>
      <c r="T58" s="104"/>
      <c r="U58" s="102"/>
    </row>
    <row r="59" spans="1:21" ht="15" x14ac:dyDescent="0.25">
      <c r="A59" s="1">
        <v>45</v>
      </c>
      <c r="B59" s="32" t="s">
        <v>64</v>
      </c>
      <c r="C59" s="17"/>
      <c r="D59" s="97"/>
      <c r="E59" s="97"/>
      <c r="F59" s="52"/>
      <c r="G59" s="99">
        <v>1</v>
      </c>
      <c r="H59" s="99">
        <v>1</v>
      </c>
      <c r="I59" s="5">
        <f t="shared" ref="I59:I60" si="54">(H59/G59)</f>
        <v>1</v>
      </c>
      <c r="J59" s="89"/>
      <c r="K59" s="54"/>
      <c r="L59" s="78"/>
      <c r="M59" s="78">
        <f t="shared" ref="M59:M60" si="55">(G59/G$17)</f>
        <v>9.2902266815310296E-5</v>
      </c>
      <c r="N59" s="103"/>
      <c r="O59" s="101"/>
      <c r="P59" s="79">
        <f t="shared" ref="P59:P60" si="56">(E59-H59)</f>
        <v>-1</v>
      </c>
      <c r="Q59" s="54">
        <f t="shared" ref="Q59:Q60" si="57">(P59/H59)</f>
        <v>-1</v>
      </c>
      <c r="R59" s="75"/>
      <c r="S59" s="54">
        <f t="shared" ref="S59:S60" si="58">(H59/H$17)</f>
        <v>1.3958682300390843E-4</v>
      </c>
      <c r="T59" s="104"/>
      <c r="U59" s="102"/>
    </row>
    <row r="60" spans="1:21" ht="15" x14ac:dyDescent="0.25">
      <c r="A60" s="1">
        <v>46</v>
      </c>
      <c r="B60" s="30" t="s">
        <v>31</v>
      </c>
      <c r="C60" s="17"/>
      <c r="D60" s="97">
        <v>147</v>
      </c>
      <c r="E60" s="97">
        <v>90</v>
      </c>
      <c r="F60" s="54">
        <f>(E60/D60)</f>
        <v>0.61224489795918369</v>
      </c>
      <c r="G60" s="99">
        <v>136</v>
      </c>
      <c r="H60" s="99">
        <v>131</v>
      </c>
      <c r="I60" s="5">
        <f t="shared" si="54"/>
        <v>0.96323529411764708</v>
      </c>
      <c r="J60" s="89">
        <f>(D60-G60)</f>
        <v>11</v>
      </c>
      <c r="K60" s="54">
        <f>(J60/G60)</f>
        <v>8.0882352941176475E-2</v>
      </c>
      <c r="L60" s="78">
        <f>(D60/D$17)</f>
        <v>1.3238472622478386E-2</v>
      </c>
      <c r="M60" s="78">
        <f t="shared" si="55"/>
        <v>1.26347082868822E-2</v>
      </c>
      <c r="N60" s="103">
        <v>13</v>
      </c>
      <c r="O60" s="101">
        <v>17</v>
      </c>
      <c r="P60" s="79">
        <f t="shared" si="56"/>
        <v>-41</v>
      </c>
      <c r="Q60" s="54">
        <f t="shared" si="57"/>
        <v>-0.31297709923664124</v>
      </c>
      <c r="R60" s="54">
        <f>(E60/E$17)</f>
        <v>1.2196774630708769E-2</v>
      </c>
      <c r="S60" s="54">
        <f t="shared" si="58"/>
        <v>1.8285873813512005E-2</v>
      </c>
      <c r="T60" s="104">
        <v>14</v>
      </c>
      <c r="U60" s="102">
        <v>13</v>
      </c>
    </row>
    <row r="61" spans="1:21" ht="15" x14ac:dyDescent="0.25">
      <c r="A61" s="1">
        <v>47</v>
      </c>
      <c r="B61" s="30" t="s">
        <v>51</v>
      </c>
      <c r="C61" s="17"/>
      <c r="D61" s="97"/>
      <c r="E61" s="97"/>
      <c r="F61" s="52"/>
      <c r="G61" s="99"/>
      <c r="H61" s="99"/>
      <c r="I61" s="5"/>
      <c r="J61" s="89"/>
      <c r="K61" s="54"/>
      <c r="L61" s="78"/>
      <c r="M61" s="78"/>
      <c r="N61" s="103"/>
      <c r="O61" s="101"/>
      <c r="P61" s="75"/>
      <c r="Q61" s="75"/>
      <c r="R61" s="75"/>
      <c r="S61" s="75"/>
      <c r="T61" s="104"/>
      <c r="U61" s="102"/>
    </row>
    <row r="62" spans="1:21" ht="15" x14ac:dyDescent="0.25">
      <c r="A62" s="1">
        <v>48</v>
      </c>
      <c r="B62" s="32" t="s">
        <v>65</v>
      </c>
      <c r="C62" s="17"/>
      <c r="D62" s="97">
        <v>16</v>
      </c>
      <c r="E62" s="97">
        <v>16</v>
      </c>
      <c r="F62" s="54">
        <f>(E62/D62)</f>
        <v>1</v>
      </c>
      <c r="G62" s="97"/>
      <c r="H62" s="97"/>
      <c r="I62" s="5"/>
      <c r="J62" s="89"/>
      <c r="K62" s="54"/>
      <c r="L62" s="78">
        <f>(D62/D$17)</f>
        <v>1.440922190201729E-3</v>
      </c>
      <c r="M62" s="78"/>
      <c r="N62" s="103"/>
      <c r="O62" s="101"/>
      <c r="P62" s="75"/>
      <c r="Q62" s="75"/>
      <c r="R62" s="54">
        <f>(E62/E$17)</f>
        <v>2.1683154899037808E-3</v>
      </c>
      <c r="S62" s="75"/>
      <c r="T62" s="104"/>
      <c r="U62" s="102"/>
    </row>
    <row r="63" spans="1:21" ht="15" x14ac:dyDescent="0.25">
      <c r="A63" s="1">
        <v>49</v>
      </c>
      <c r="B63" s="33"/>
      <c r="C63" s="17"/>
      <c r="D63" s="97"/>
      <c r="E63" s="97"/>
      <c r="F63" s="52"/>
      <c r="G63" s="97"/>
      <c r="H63" s="97"/>
      <c r="I63" s="5"/>
      <c r="J63" s="92"/>
      <c r="K63" s="52"/>
      <c r="L63" s="52"/>
      <c r="M63" s="52"/>
      <c r="N63" s="103"/>
      <c r="O63" s="101"/>
      <c r="P63" s="75"/>
      <c r="Q63" s="75"/>
      <c r="R63" s="75"/>
      <c r="S63" s="75"/>
      <c r="T63" s="104"/>
      <c r="U63" s="102"/>
    </row>
    <row r="64" spans="1:21" ht="15" x14ac:dyDescent="0.25">
      <c r="A64" s="1">
        <v>50</v>
      </c>
      <c r="B64" s="28" t="s">
        <v>39</v>
      </c>
      <c r="C64" s="17"/>
      <c r="D64" s="97"/>
      <c r="E64" s="97"/>
      <c r="F64" s="52"/>
      <c r="G64" s="99"/>
      <c r="H64" s="99"/>
      <c r="I64" s="5"/>
      <c r="J64" s="89"/>
      <c r="K64" s="54"/>
      <c r="L64" s="52"/>
      <c r="M64" s="52"/>
      <c r="N64" s="103"/>
      <c r="O64" s="101"/>
      <c r="P64" s="75"/>
      <c r="Q64" s="75"/>
      <c r="R64" s="75"/>
      <c r="S64" s="75"/>
      <c r="T64" s="104"/>
      <c r="U64" s="102"/>
    </row>
    <row r="65" spans="1:23" ht="15" x14ac:dyDescent="0.25">
      <c r="A65" s="1">
        <v>51</v>
      </c>
      <c r="B65" s="30" t="s">
        <v>52</v>
      </c>
      <c r="C65" s="17"/>
      <c r="D65" s="97"/>
      <c r="E65" s="97"/>
      <c r="F65" s="52"/>
      <c r="G65" s="99"/>
      <c r="H65" s="99"/>
      <c r="I65" s="5"/>
      <c r="J65" s="89"/>
      <c r="K65" s="54"/>
      <c r="L65" s="78"/>
      <c r="M65" s="78"/>
      <c r="N65" s="103"/>
      <c r="O65" s="101"/>
      <c r="P65" s="75"/>
      <c r="Q65" s="75"/>
      <c r="R65" s="75"/>
      <c r="S65" s="75"/>
      <c r="T65" s="104"/>
      <c r="U65" s="102"/>
      <c r="V65" s="5"/>
      <c r="W65" s="5"/>
    </row>
    <row r="66" spans="1:23" ht="15" x14ac:dyDescent="0.25">
      <c r="A66" s="1">
        <v>52</v>
      </c>
      <c r="B66" s="30" t="s">
        <v>66</v>
      </c>
      <c r="C66" s="17"/>
      <c r="D66" s="97">
        <v>24</v>
      </c>
      <c r="E66" s="97">
        <v>13</v>
      </c>
      <c r="F66" s="54">
        <f t="shared" ref="F66:F67" si="59">(E66/D66)</f>
        <v>0.54166666666666663</v>
      </c>
      <c r="G66" s="99"/>
      <c r="H66" s="99"/>
      <c r="I66" s="5"/>
      <c r="J66" s="89"/>
      <c r="K66" s="54"/>
      <c r="L66" s="78">
        <f t="shared" ref="L66:L67" si="60">(D66/D$17)</f>
        <v>2.1613832853025938E-3</v>
      </c>
      <c r="M66" s="78"/>
      <c r="N66" s="103">
        <v>18</v>
      </c>
      <c r="O66" s="101"/>
      <c r="P66" s="75"/>
      <c r="Q66" s="75"/>
      <c r="R66" s="54">
        <f t="shared" ref="R66:R67" si="61">(E66/E$17)</f>
        <v>1.7617563355468221E-3</v>
      </c>
      <c r="S66" s="75"/>
      <c r="T66" s="104">
        <v>18</v>
      </c>
      <c r="U66" s="102"/>
      <c r="V66" s="5"/>
      <c r="W66" s="5"/>
    </row>
    <row r="67" spans="1:23" ht="15" x14ac:dyDescent="0.25">
      <c r="A67" s="1">
        <v>53</v>
      </c>
      <c r="B67" s="30" t="s">
        <v>32</v>
      </c>
      <c r="C67" s="17"/>
      <c r="D67" s="97">
        <v>69</v>
      </c>
      <c r="E67" s="97">
        <v>46</v>
      </c>
      <c r="F67" s="54">
        <f t="shared" si="59"/>
        <v>0.66666666666666663</v>
      </c>
      <c r="G67" s="99">
        <v>238</v>
      </c>
      <c r="H67" s="99">
        <v>39</v>
      </c>
      <c r="I67" s="5">
        <f t="shared" ref="I67:I68" si="62">(H67/G67)</f>
        <v>0.1638655462184874</v>
      </c>
      <c r="J67" s="89">
        <f>(D67-G67)</f>
        <v>-169</v>
      </c>
      <c r="K67" s="54">
        <f>(J67/G67)</f>
        <v>-0.71008403361344541</v>
      </c>
      <c r="L67" s="78">
        <f t="shared" si="60"/>
        <v>6.2139769452449565E-3</v>
      </c>
      <c r="M67" s="78">
        <f t="shared" ref="M67:M68" si="63">(G67/G$17)</f>
        <v>2.2110739502043848E-2</v>
      </c>
      <c r="N67" s="103">
        <v>15</v>
      </c>
      <c r="O67" s="101">
        <v>13</v>
      </c>
      <c r="P67" s="79">
        <f t="shared" ref="P67:P68" si="64">(E67-H67)</f>
        <v>7</v>
      </c>
      <c r="Q67" s="54">
        <f t="shared" ref="Q67:Q68" si="65">(P67/H67)</f>
        <v>0.17948717948717949</v>
      </c>
      <c r="R67" s="54">
        <f t="shared" si="61"/>
        <v>6.2339070334733702E-3</v>
      </c>
      <c r="S67" s="54">
        <f t="shared" ref="S67:S68" si="66">(H67/H$17)</f>
        <v>5.4438860971524287E-3</v>
      </c>
      <c r="T67" s="104">
        <v>16</v>
      </c>
      <c r="U67" s="102">
        <v>18</v>
      </c>
      <c r="V67"/>
      <c r="W67"/>
    </row>
    <row r="68" spans="1:23" ht="15" x14ac:dyDescent="0.25">
      <c r="A68" s="1">
        <v>54</v>
      </c>
      <c r="B68" s="30" t="s">
        <v>67</v>
      </c>
      <c r="C68" s="17"/>
      <c r="D68" s="97"/>
      <c r="E68" s="97"/>
      <c r="F68" s="52"/>
      <c r="G68" s="99">
        <v>139</v>
      </c>
      <c r="H68" s="99">
        <v>85</v>
      </c>
      <c r="I68" s="5">
        <f t="shared" si="62"/>
        <v>0.61151079136690645</v>
      </c>
      <c r="J68" s="89"/>
      <c r="K68" s="54"/>
      <c r="L68" s="78"/>
      <c r="M68" s="78">
        <f t="shared" si="63"/>
        <v>1.291341508732813E-2</v>
      </c>
      <c r="N68" s="80"/>
      <c r="O68" s="101">
        <v>16</v>
      </c>
      <c r="P68" s="79">
        <f t="shared" si="64"/>
        <v>-85</v>
      </c>
      <c r="Q68" s="54">
        <f t="shared" si="65"/>
        <v>-1</v>
      </c>
      <c r="R68" s="75"/>
      <c r="S68" s="54">
        <f t="shared" si="66"/>
        <v>1.1864879955332216E-2</v>
      </c>
      <c r="T68" s="75"/>
      <c r="U68" s="102">
        <v>16</v>
      </c>
      <c r="V68"/>
      <c r="W68"/>
    </row>
    <row r="69" spans="1:23" ht="15" x14ac:dyDescent="0.25">
      <c r="A69" s="1">
        <v>55</v>
      </c>
      <c r="B69" s="32" t="s">
        <v>68</v>
      </c>
      <c r="C69" s="24"/>
      <c r="D69" s="97">
        <v>23</v>
      </c>
      <c r="E69" s="97">
        <v>23</v>
      </c>
      <c r="F69" s="54">
        <f>(E69/D69)</f>
        <v>1</v>
      </c>
      <c r="G69" s="73"/>
      <c r="H69" s="73"/>
      <c r="I69"/>
      <c r="J69" s="89"/>
      <c r="K69" s="54"/>
      <c r="L69" s="78">
        <f>(D69/D$17)</f>
        <v>2.0713256484149855E-3</v>
      </c>
      <c r="M69" s="78"/>
      <c r="N69" s="75"/>
      <c r="O69" s="80"/>
      <c r="P69" s="79"/>
      <c r="Q69" s="54"/>
      <c r="R69" s="54">
        <f>(E69/E$17)</f>
        <v>3.1169535167366851E-3</v>
      </c>
      <c r="S69" s="73"/>
      <c r="T69" s="73"/>
      <c r="U69" s="94"/>
      <c r="V69"/>
      <c r="W69"/>
    </row>
    <row r="70" spans="1:23" ht="13.5" thickBot="1" x14ac:dyDescent="0.25">
      <c r="A70"/>
      <c r="B70" s="34"/>
      <c r="C70" s="35"/>
      <c r="D70" s="55"/>
      <c r="E70" s="55"/>
      <c r="F70" s="55"/>
      <c r="G70" s="55"/>
      <c r="H70" s="55"/>
      <c r="I70" s="35"/>
      <c r="J70" s="95"/>
      <c r="K70" s="55"/>
      <c r="L70" s="55"/>
      <c r="M70" s="55"/>
      <c r="N70" s="81"/>
      <c r="O70" s="82"/>
      <c r="P70" s="55"/>
      <c r="Q70" s="55"/>
      <c r="R70" s="82"/>
      <c r="S70" s="82"/>
      <c r="T70" s="83"/>
      <c r="U70" s="96"/>
      <c r="V70"/>
      <c r="W70"/>
    </row>
    <row r="71" spans="1:23" ht="13.5" thickTop="1" x14ac:dyDescent="0.2">
      <c r="A71"/>
      <c r="C71"/>
      <c r="D71"/>
      <c r="E71"/>
      <c r="F71"/>
      <c r="G71"/>
      <c r="H71"/>
      <c r="I71"/>
      <c r="J71"/>
      <c r="K71"/>
      <c r="L71"/>
      <c r="M71"/>
      <c r="N71" s="8"/>
      <c r="P71"/>
      <c r="Q71"/>
      <c r="T71" s="7"/>
      <c r="U71"/>
      <c r="V71"/>
      <c r="W71"/>
    </row>
    <row r="72" spans="1:23" ht="15" x14ac:dyDescent="0.25">
      <c r="B72" s="9" t="s">
        <v>69</v>
      </c>
      <c r="N72" s="8"/>
      <c r="T72" s="7"/>
    </row>
    <row r="73" spans="1:23" ht="15" x14ac:dyDescent="0.25">
      <c r="B73" s="9" t="s">
        <v>33</v>
      </c>
      <c r="N73" s="8"/>
      <c r="T73" s="7"/>
    </row>
    <row r="74" spans="1:23" x14ac:dyDescent="0.2">
      <c r="B74" s="10" t="s">
        <v>34</v>
      </c>
      <c r="N74" s="8"/>
      <c r="T74" s="7"/>
    </row>
    <row r="75" spans="1:23" x14ac:dyDescent="0.2">
      <c r="B75" s="10" t="s">
        <v>35</v>
      </c>
      <c r="N75" s="8"/>
      <c r="T75" s="7"/>
    </row>
    <row r="76" spans="1:23" x14ac:dyDescent="0.2">
      <c r="B76" s="10" t="s">
        <v>36</v>
      </c>
      <c r="N76" s="8"/>
      <c r="T76" s="7"/>
    </row>
    <row r="77" spans="1:23" x14ac:dyDescent="0.2">
      <c r="B77" s="10" t="s">
        <v>53</v>
      </c>
      <c r="N77" s="6"/>
      <c r="T77"/>
    </row>
    <row r="78" spans="1:23" x14ac:dyDescent="0.2">
      <c r="B78" s="10" t="s">
        <v>54</v>
      </c>
      <c r="N78" s="6"/>
      <c r="T78"/>
    </row>
    <row r="79" spans="1:23" x14ac:dyDescent="0.2">
      <c r="B79" s="10" t="s">
        <v>55</v>
      </c>
      <c r="N79" s="6"/>
      <c r="T79"/>
    </row>
    <row r="80" spans="1:23" x14ac:dyDescent="0.2">
      <c r="B80" s="11" t="s">
        <v>56</v>
      </c>
      <c r="N80" s="6"/>
      <c r="T80"/>
    </row>
    <row r="81" spans="2:20" x14ac:dyDescent="0.2">
      <c r="B81" s="11" t="s">
        <v>57</v>
      </c>
      <c r="N81" s="6"/>
      <c r="T81"/>
    </row>
    <row r="82" spans="2:20" x14ac:dyDescent="0.2">
      <c r="B82" s="11" t="s">
        <v>58</v>
      </c>
      <c r="N82" s="6"/>
      <c r="T82"/>
    </row>
    <row r="83" spans="2:20" x14ac:dyDescent="0.2">
      <c r="N83" s="6"/>
      <c r="T83"/>
    </row>
    <row r="84" spans="2:20" x14ac:dyDescent="0.2">
      <c r="N84" s="6"/>
      <c r="T84"/>
    </row>
    <row r="85" spans="2:20" x14ac:dyDescent="0.2">
      <c r="N85" s="6"/>
      <c r="T85"/>
    </row>
    <row r="86" spans="2:20" x14ac:dyDescent="0.2">
      <c r="N86" s="6"/>
      <c r="T86"/>
    </row>
    <row r="87" spans="2:20" x14ac:dyDescent="0.2">
      <c r="N87" s="6"/>
      <c r="T87"/>
    </row>
    <row r="88" spans="2:20" x14ac:dyDescent="0.2">
      <c r="N88" s="6"/>
      <c r="T88"/>
    </row>
    <row r="89" spans="2:20" x14ac:dyDescent="0.2">
      <c r="N89" s="6"/>
      <c r="T89"/>
    </row>
    <row r="90" spans="2:20" x14ac:dyDescent="0.2">
      <c r="N90" s="6"/>
      <c r="T90"/>
    </row>
    <row r="91" spans="2:20" x14ac:dyDescent="0.2">
      <c r="N91" s="6"/>
      <c r="T91"/>
    </row>
    <row r="92" spans="2:20" x14ac:dyDescent="0.2">
      <c r="N92" s="6"/>
      <c r="T92"/>
    </row>
    <row r="93" spans="2:20" x14ac:dyDescent="0.2">
      <c r="N93" s="6"/>
      <c r="T93"/>
    </row>
    <row r="94" spans="2:20" x14ac:dyDescent="0.2">
      <c r="N94" s="6"/>
      <c r="T94"/>
    </row>
    <row r="95" spans="2:20" x14ac:dyDescent="0.2">
      <c r="N95" s="6"/>
      <c r="T95"/>
    </row>
    <row r="96" spans="2:20" x14ac:dyDescent="0.2">
      <c r="N96" s="6"/>
      <c r="T96"/>
    </row>
    <row r="97" spans="14:20" x14ac:dyDescent="0.2">
      <c r="N97" s="6"/>
      <c r="T97"/>
    </row>
    <row r="98" spans="14:20" x14ac:dyDescent="0.2">
      <c r="N98" s="6"/>
      <c r="T98"/>
    </row>
    <row r="99" spans="14:20" x14ac:dyDescent="0.2">
      <c r="N99" s="6"/>
      <c r="T99"/>
    </row>
    <row r="100" spans="14:20" x14ac:dyDescent="0.2">
      <c r="N100" s="6"/>
      <c r="T100"/>
    </row>
    <row r="101" spans="14:20" x14ac:dyDescent="0.2">
      <c r="N101" s="6"/>
      <c r="T101"/>
    </row>
    <row r="102" spans="14:20" x14ac:dyDescent="0.2">
      <c r="N102" s="6"/>
      <c r="T102"/>
    </row>
    <row r="103" spans="14:20" x14ac:dyDescent="0.2">
      <c r="N103" s="6"/>
      <c r="T103"/>
    </row>
    <row r="104" spans="14:20" x14ac:dyDescent="0.2">
      <c r="N104" s="6"/>
      <c r="T104"/>
    </row>
    <row r="105" spans="14:20" x14ac:dyDescent="0.2">
      <c r="N105" s="6"/>
      <c r="T105"/>
    </row>
    <row r="106" spans="14:20" x14ac:dyDescent="0.2">
      <c r="N106" s="6"/>
      <c r="T106"/>
    </row>
    <row r="107" spans="14:20" x14ac:dyDescent="0.2">
      <c r="N107" s="6"/>
      <c r="T107"/>
    </row>
    <row r="108" spans="14:20" x14ac:dyDescent="0.2">
      <c r="N108" s="6"/>
      <c r="T108"/>
    </row>
    <row r="109" spans="14:20" x14ac:dyDescent="0.2">
      <c r="N109" s="6"/>
      <c r="T109"/>
    </row>
    <row r="110" spans="14:20" x14ac:dyDescent="0.2">
      <c r="N110" s="6"/>
      <c r="T110"/>
    </row>
    <row r="111" spans="14:20" x14ac:dyDescent="0.2">
      <c r="N111" s="6"/>
      <c r="T111"/>
    </row>
    <row r="112" spans="14:20" x14ac:dyDescent="0.2">
      <c r="N112" s="6"/>
      <c r="T112"/>
    </row>
    <row r="113" spans="14:20" x14ac:dyDescent="0.2">
      <c r="N113" s="6"/>
      <c r="T113"/>
    </row>
    <row r="114" spans="14:20" x14ac:dyDescent="0.2">
      <c r="N114" s="6"/>
      <c r="T114"/>
    </row>
    <row r="115" spans="14:20" x14ac:dyDescent="0.2">
      <c r="N115" s="6"/>
      <c r="T115"/>
    </row>
    <row r="116" spans="14:20" x14ac:dyDescent="0.2">
      <c r="N116" s="6"/>
      <c r="T116"/>
    </row>
    <row r="117" spans="14:20" x14ac:dyDescent="0.2">
      <c r="N117" s="6"/>
      <c r="T117"/>
    </row>
    <row r="118" spans="14:20" x14ac:dyDescent="0.2">
      <c r="N118" s="6"/>
      <c r="T118"/>
    </row>
    <row r="119" spans="14:20" x14ac:dyDescent="0.2">
      <c r="N119" s="6"/>
      <c r="T119"/>
    </row>
    <row r="120" spans="14:20" x14ac:dyDescent="0.2">
      <c r="N120" s="6"/>
      <c r="T120"/>
    </row>
    <row r="121" spans="14:20" x14ac:dyDescent="0.2">
      <c r="N121" s="6"/>
      <c r="T121"/>
    </row>
    <row r="122" spans="14:20" x14ac:dyDescent="0.2">
      <c r="N122" s="6"/>
      <c r="T122"/>
    </row>
    <row r="123" spans="14:20" x14ac:dyDescent="0.2">
      <c r="N123" s="6"/>
      <c r="T123"/>
    </row>
    <row r="124" spans="14:20" x14ac:dyDescent="0.2">
      <c r="N124" s="6"/>
      <c r="T124"/>
    </row>
    <row r="125" spans="14:20" x14ac:dyDescent="0.2">
      <c r="N125" s="6"/>
      <c r="T125"/>
    </row>
    <row r="126" spans="14:20" x14ac:dyDescent="0.2">
      <c r="N126" s="6"/>
      <c r="T126"/>
    </row>
    <row r="127" spans="14:20" x14ac:dyDescent="0.2">
      <c r="N127" s="6"/>
      <c r="T127"/>
    </row>
    <row r="128" spans="14:20" x14ac:dyDescent="0.2">
      <c r="N128" s="6"/>
      <c r="T128"/>
    </row>
    <row r="129" spans="14:20" x14ac:dyDescent="0.2">
      <c r="N129" s="6"/>
      <c r="T129"/>
    </row>
    <row r="130" spans="14:20" x14ac:dyDescent="0.2">
      <c r="N130" s="6"/>
      <c r="T130"/>
    </row>
    <row r="131" spans="14:20" x14ac:dyDescent="0.2">
      <c r="N131" s="6"/>
      <c r="T131"/>
    </row>
    <row r="132" spans="14:20" x14ac:dyDescent="0.2">
      <c r="N132" s="6"/>
      <c r="T132"/>
    </row>
    <row r="133" spans="14:20" x14ac:dyDescent="0.2">
      <c r="N133" s="6"/>
      <c r="T133"/>
    </row>
    <row r="134" spans="14:20" x14ac:dyDescent="0.2">
      <c r="N134" s="6"/>
      <c r="T134"/>
    </row>
    <row r="135" spans="14:20" x14ac:dyDescent="0.2">
      <c r="N135" s="6"/>
      <c r="T135"/>
    </row>
    <row r="136" spans="14:20" x14ac:dyDescent="0.2">
      <c r="N136" s="6"/>
      <c r="T136"/>
    </row>
    <row r="137" spans="14:20" x14ac:dyDescent="0.2">
      <c r="N137" s="6"/>
      <c r="T137"/>
    </row>
    <row r="138" spans="14:20" x14ac:dyDescent="0.2">
      <c r="N138" s="6"/>
      <c r="T138"/>
    </row>
    <row r="139" spans="14:20" x14ac:dyDescent="0.2">
      <c r="N139" s="6"/>
      <c r="T139"/>
    </row>
    <row r="140" spans="14:20" x14ac:dyDescent="0.2">
      <c r="N140" s="6"/>
      <c r="T140"/>
    </row>
    <row r="141" spans="14:20" x14ac:dyDescent="0.2">
      <c r="N141" s="6"/>
      <c r="T141"/>
    </row>
    <row r="142" spans="14:20" x14ac:dyDescent="0.2">
      <c r="N142" s="6"/>
      <c r="T142"/>
    </row>
    <row r="143" spans="14:20" x14ac:dyDescent="0.2">
      <c r="N143" s="6"/>
      <c r="T143"/>
    </row>
    <row r="144" spans="14:20" x14ac:dyDescent="0.2">
      <c r="N144" s="6"/>
      <c r="T144"/>
    </row>
    <row r="145" spans="14:20" x14ac:dyDescent="0.2">
      <c r="N145" s="6"/>
      <c r="T145"/>
    </row>
    <row r="146" spans="14:20" x14ac:dyDescent="0.2">
      <c r="N146" s="6"/>
      <c r="T146"/>
    </row>
    <row r="147" spans="14:20" x14ac:dyDescent="0.2">
      <c r="N147" s="6"/>
      <c r="T147"/>
    </row>
    <row r="148" spans="14:20" x14ac:dyDescent="0.2">
      <c r="N148" s="6"/>
      <c r="T148"/>
    </row>
    <row r="149" spans="14:20" x14ac:dyDescent="0.2">
      <c r="N149" s="6"/>
      <c r="T149"/>
    </row>
    <row r="150" spans="14:20" x14ac:dyDescent="0.2">
      <c r="N150" s="6"/>
      <c r="T150"/>
    </row>
    <row r="151" spans="14:20" x14ac:dyDescent="0.2">
      <c r="N151" s="6"/>
      <c r="T151"/>
    </row>
    <row r="152" spans="14:20" x14ac:dyDescent="0.2">
      <c r="N152" s="6"/>
      <c r="T152"/>
    </row>
    <row r="153" spans="14:20" x14ac:dyDescent="0.2">
      <c r="N153" s="6"/>
      <c r="T153"/>
    </row>
    <row r="154" spans="14:20" x14ac:dyDescent="0.2">
      <c r="N154" s="6"/>
      <c r="T154"/>
    </row>
    <row r="155" spans="14:20" x14ac:dyDescent="0.2">
      <c r="N155" s="6"/>
      <c r="T155"/>
    </row>
    <row r="156" spans="14:20" x14ac:dyDescent="0.2">
      <c r="N156" s="6"/>
      <c r="T156"/>
    </row>
    <row r="157" spans="14:20" x14ac:dyDescent="0.2">
      <c r="N157" s="6"/>
      <c r="T157"/>
    </row>
    <row r="158" spans="14:20" x14ac:dyDescent="0.2">
      <c r="N158" s="6"/>
      <c r="T158"/>
    </row>
    <row r="159" spans="14:20" x14ac:dyDescent="0.2">
      <c r="N159" s="6"/>
      <c r="T159"/>
    </row>
    <row r="160" spans="14:20" x14ac:dyDescent="0.2">
      <c r="N160" s="6"/>
      <c r="T160"/>
    </row>
    <row r="161" spans="14:20" x14ac:dyDescent="0.2">
      <c r="N161" s="6"/>
      <c r="T161"/>
    </row>
    <row r="162" spans="14:20" x14ac:dyDescent="0.2">
      <c r="N162" s="6"/>
      <c r="T162"/>
    </row>
    <row r="163" spans="14:20" x14ac:dyDescent="0.2">
      <c r="N163" s="6"/>
      <c r="T163"/>
    </row>
    <row r="164" spans="14:20" x14ac:dyDescent="0.2">
      <c r="N164" s="6"/>
      <c r="T164"/>
    </row>
    <row r="165" spans="14:20" x14ac:dyDescent="0.2">
      <c r="N165" s="6"/>
      <c r="T165"/>
    </row>
    <row r="166" spans="14:20" x14ac:dyDescent="0.2">
      <c r="N166" s="6"/>
      <c r="T166"/>
    </row>
    <row r="167" spans="14:20" x14ac:dyDescent="0.2">
      <c r="N167" s="6"/>
      <c r="T167"/>
    </row>
    <row r="168" spans="14:20" x14ac:dyDescent="0.2">
      <c r="N168" s="6"/>
      <c r="T168"/>
    </row>
    <row r="169" spans="14:20" x14ac:dyDescent="0.2">
      <c r="N169" s="6"/>
      <c r="T169"/>
    </row>
    <row r="170" spans="14:20" x14ac:dyDescent="0.2">
      <c r="N170" s="6"/>
      <c r="T170"/>
    </row>
    <row r="171" spans="14:20" x14ac:dyDescent="0.2">
      <c r="N171" s="6"/>
      <c r="T171"/>
    </row>
    <row r="172" spans="14:20" x14ac:dyDescent="0.2">
      <c r="N172" s="6"/>
      <c r="T172"/>
    </row>
    <row r="173" spans="14:20" x14ac:dyDescent="0.2">
      <c r="N173" s="6"/>
      <c r="T173"/>
    </row>
    <row r="174" spans="14:20" x14ac:dyDescent="0.2">
      <c r="N174" s="6"/>
      <c r="T174"/>
    </row>
    <row r="175" spans="14:20" x14ac:dyDescent="0.2">
      <c r="N175"/>
      <c r="T175"/>
    </row>
    <row r="176" spans="14:20" x14ac:dyDescent="0.2">
      <c r="N176"/>
      <c r="T176"/>
    </row>
    <row r="177" spans="14:20" x14ac:dyDescent="0.2">
      <c r="N177"/>
      <c r="T177"/>
    </row>
    <row r="178" spans="14:20" x14ac:dyDescent="0.2">
      <c r="N178"/>
      <c r="T178"/>
    </row>
    <row r="179" spans="14:20" x14ac:dyDescent="0.2">
      <c r="N179"/>
      <c r="T179"/>
    </row>
    <row r="180" spans="14:20" x14ac:dyDescent="0.2">
      <c r="N180"/>
      <c r="T180"/>
    </row>
    <row r="181" spans="14:20" x14ac:dyDescent="0.2">
      <c r="N181"/>
      <c r="T181"/>
    </row>
    <row r="182" spans="14:20" x14ac:dyDescent="0.2">
      <c r="N182"/>
      <c r="T182"/>
    </row>
    <row r="183" spans="14:20" x14ac:dyDescent="0.2">
      <c r="N183"/>
      <c r="T183"/>
    </row>
    <row r="184" spans="14:20" x14ac:dyDescent="0.2">
      <c r="N184"/>
      <c r="T184"/>
    </row>
    <row r="185" spans="14:20" x14ac:dyDescent="0.2">
      <c r="N185"/>
      <c r="T185"/>
    </row>
    <row r="186" spans="14:20" x14ac:dyDescent="0.2">
      <c r="N186"/>
      <c r="T186"/>
    </row>
    <row r="187" spans="14:20" x14ac:dyDescent="0.2">
      <c r="N187"/>
      <c r="T187"/>
    </row>
    <row r="188" spans="14:20" x14ac:dyDescent="0.2">
      <c r="N188"/>
      <c r="T188"/>
    </row>
    <row r="189" spans="14:20" x14ac:dyDescent="0.2">
      <c r="N189"/>
      <c r="T189"/>
    </row>
    <row r="190" spans="14:20" x14ac:dyDescent="0.2">
      <c r="N190"/>
      <c r="T190"/>
    </row>
    <row r="191" spans="14:20" x14ac:dyDescent="0.2">
      <c r="N191"/>
      <c r="T191"/>
    </row>
    <row r="192" spans="14:20" x14ac:dyDescent="0.2">
      <c r="N192"/>
      <c r="T192"/>
    </row>
    <row r="193" spans="14:20" x14ac:dyDescent="0.2">
      <c r="N193"/>
      <c r="T193"/>
    </row>
    <row r="194" spans="14:20" x14ac:dyDescent="0.2">
      <c r="N194"/>
      <c r="T194"/>
    </row>
    <row r="195" spans="14:20" x14ac:dyDescent="0.2">
      <c r="N195"/>
      <c r="T195"/>
    </row>
    <row r="196" spans="14:20" x14ac:dyDescent="0.2">
      <c r="N196"/>
      <c r="T196"/>
    </row>
    <row r="197" spans="14:20" x14ac:dyDescent="0.2">
      <c r="N197"/>
    </row>
    <row r="198" spans="14:20" x14ac:dyDescent="0.2">
      <c r="N198"/>
    </row>
    <row r="199" spans="14:20" x14ac:dyDescent="0.2">
      <c r="N199"/>
    </row>
    <row r="200" spans="14:20" x14ac:dyDescent="0.2">
      <c r="N200"/>
    </row>
    <row r="201" spans="14:20" x14ac:dyDescent="0.2">
      <c r="N201"/>
    </row>
    <row r="202" spans="14:20" x14ac:dyDescent="0.2">
      <c r="N202"/>
    </row>
    <row r="203" spans="14:20" x14ac:dyDescent="0.2">
      <c r="N203"/>
    </row>
    <row r="204" spans="14:20" x14ac:dyDescent="0.2">
      <c r="N204"/>
    </row>
    <row r="205" spans="14:20" x14ac:dyDescent="0.2">
      <c r="N205"/>
    </row>
    <row r="206" spans="14:20" x14ac:dyDescent="0.2">
      <c r="N206"/>
    </row>
    <row r="207" spans="14:20" x14ac:dyDescent="0.2">
      <c r="N207"/>
    </row>
    <row r="208" spans="14:20" x14ac:dyDescent="0.2">
      <c r="N208"/>
    </row>
    <row r="209" spans="14:14" x14ac:dyDescent="0.2">
      <c r="N209"/>
    </row>
    <row r="210" spans="14:14" x14ac:dyDescent="0.2">
      <c r="N210"/>
    </row>
    <row r="211" spans="14:14" x14ac:dyDescent="0.2">
      <c r="N211"/>
    </row>
    <row r="212" spans="14:14" x14ac:dyDescent="0.2">
      <c r="N212"/>
    </row>
    <row r="213" spans="14:14" x14ac:dyDescent="0.2">
      <c r="N213"/>
    </row>
    <row r="214" spans="14:14" x14ac:dyDescent="0.2">
      <c r="N214"/>
    </row>
    <row r="215" spans="14:14" x14ac:dyDescent="0.2">
      <c r="N215"/>
    </row>
    <row r="216" spans="14:14" x14ac:dyDescent="0.2">
      <c r="N216"/>
    </row>
    <row r="217" spans="14:14" x14ac:dyDescent="0.2">
      <c r="N217"/>
    </row>
    <row r="218" spans="14:14" x14ac:dyDescent="0.2">
      <c r="N218"/>
    </row>
    <row r="219" spans="14:14" x14ac:dyDescent="0.2">
      <c r="N219"/>
    </row>
    <row r="220" spans="14:14" x14ac:dyDescent="0.2">
      <c r="N220"/>
    </row>
    <row r="221" spans="14:14" x14ac:dyDescent="0.2">
      <c r="N221"/>
    </row>
    <row r="222" spans="14:14" x14ac:dyDescent="0.2">
      <c r="N222"/>
    </row>
    <row r="223" spans="14:14" x14ac:dyDescent="0.2">
      <c r="N223"/>
    </row>
    <row r="224" spans="14:14" x14ac:dyDescent="0.2">
      <c r="N224"/>
    </row>
    <row r="225" spans="14:14" x14ac:dyDescent="0.2">
      <c r="N225"/>
    </row>
    <row r="226" spans="14:14" x14ac:dyDescent="0.2">
      <c r="N226"/>
    </row>
    <row r="227" spans="14:14" x14ac:dyDescent="0.2">
      <c r="N227"/>
    </row>
    <row r="228" spans="14:14" x14ac:dyDescent="0.2">
      <c r="N228"/>
    </row>
    <row r="229" spans="14:14" x14ac:dyDescent="0.2">
      <c r="N229"/>
    </row>
    <row r="230" spans="14:14" x14ac:dyDescent="0.2">
      <c r="N230"/>
    </row>
    <row r="231" spans="14:14" x14ac:dyDescent="0.2">
      <c r="N231"/>
    </row>
    <row r="232" spans="14:14" x14ac:dyDescent="0.2">
      <c r="N232"/>
    </row>
    <row r="233" spans="14:14" x14ac:dyDescent="0.2">
      <c r="N233"/>
    </row>
    <row r="234" spans="14:14" x14ac:dyDescent="0.2">
      <c r="N234"/>
    </row>
    <row r="235" spans="14:14" x14ac:dyDescent="0.2">
      <c r="N235"/>
    </row>
    <row r="236" spans="14:14" x14ac:dyDescent="0.2">
      <c r="N236"/>
    </row>
    <row r="237" spans="14:14" x14ac:dyDescent="0.2">
      <c r="N237"/>
    </row>
    <row r="238" spans="14:14" x14ac:dyDescent="0.2">
      <c r="N238"/>
    </row>
    <row r="239" spans="14:14" x14ac:dyDescent="0.2">
      <c r="N239"/>
    </row>
    <row r="240" spans="14:14" x14ac:dyDescent="0.2">
      <c r="N240"/>
    </row>
    <row r="241" spans="14:14" x14ac:dyDescent="0.2">
      <c r="N241"/>
    </row>
    <row r="242" spans="14:14" x14ac:dyDescent="0.2">
      <c r="N242"/>
    </row>
  </sheetData>
  <sortState ref="A28:G69">
    <sortCondition ref="A28:A69"/>
  </sortState>
  <phoneticPr fontId="0" type="noConversion"/>
  <pageMargins left="0.75" right="0.75" top="1" bottom="1" header="0.5" footer="0.5"/>
  <pageSetup scale="44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B328430-A0D6-4493-B4DE-CE82956A9225}"/>
</file>

<file path=customXml/itemProps2.xml><?xml version="1.0" encoding="utf-8"?>
<ds:datastoreItem xmlns:ds="http://schemas.openxmlformats.org/officeDocument/2006/customXml" ds:itemID="{F3119FC0-AA76-48DC-88AB-D84C3C67C673}"/>
</file>

<file path=customXml/itemProps3.xml><?xml version="1.0" encoding="utf-8"?>
<ds:datastoreItem xmlns:ds="http://schemas.openxmlformats.org/officeDocument/2006/customXml" ds:itemID="{BA3349F9-771F-412E-BE3D-41DCF3C6F6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2B</vt:lpstr>
      <vt:lpstr>'2B'!Print_Area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2016-10-07T19:39:17Z</dcterms:created>
  <dcterms:modified xsi:type="dcterms:W3CDTF">2016-11-22T15:11:08Z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