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15" windowWidth="14940" windowHeight="8640"/>
  </bookViews>
  <sheets>
    <sheet name="1A1" sheetId="1" r:id="rId1"/>
  </sheets>
  <definedNames>
    <definedName name="_xlnm.Print_Area" localSheetId="0">'1A1'!$A$2:$P$82</definedName>
  </definedNames>
  <calcPr calcId="171027"/>
</workbook>
</file>

<file path=xl/calcChain.xml><?xml version="1.0" encoding="utf-8"?>
<calcChain xmlns="http://schemas.openxmlformats.org/spreadsheetml/2006/main">
  <c r="I69" i="1" l="1"/>
  <c r="I67" i="1"/>
  <c r="I66" i="1"/>
  <c r="I62" i="1"/>
  <c r="I60" i="1"/>
  <c r="I56" i="1"/>
  <c r="I50" i="1"/>
  <c r="I49" i="1"/>
  <c r="I43" i="1"/>
  <c r="I42" i="1"/>
  <c r="I41" i="1"/>
  <c r="H40" i="1"/>
  <c r="I40" i="1" s="1"/>
  <c r="G40" i="1"/>
  <c r="E40" i="1"/>
  <c r="D40" i="1"/>
  <c r="C40" i="1"/>
  <c r="P38" i="1"/>
  <c r="O38" i="1"/>
  <c r="I38" i="1"/>
  <c r="I37" i="1"/>
  <c r="P36" i="1"/>
  <c r="O36" i="1"/>
  <c r="I36" i="1"/>
  <c r="N35" i="1"/>
  <c r="P35" i="1" s="1"/>
  <c r="M35" i="1"/>
  <c r="L35" i="1"/>
  <c r="H35" i="1"/>
  <c r="G35" i="1"/>
  <c r="E35" i="1"/>
  <c r="D35" i="1"/>
  <c r="C35" i="1"/>
  <c r="P33" i="1"/>
  <c r="O33" i="1"/>
  <c r="I33" i="1"/>
  <c r="I32" i="1"/>
  <c r="I31" i="1"/>
  <c r="I30" i="1"/>
  <c r="I29" i="1"/>
  <c r="P28" i="1"/>
  <c r="O28" i="1"/>
  <c r="I28" i="1"/>
  <c r="N27" i="1"/>
  <c r="M27" i="1"/>
  <c r="L27" i="1"/>
  <c r="H27" i="1"/>
  <c r="I27" i="1" s="1"/>
  <c r="G27" i="1"/>
  <c r="E27" i="1"/>
  <c r="D27" i="1"/>
  <c r="C27" i="1"/>
  <c r="N24" i="1"/>
  <c r="M24" i="1"/>
  <c r="L24" i="1"/>
  <c r="H24" i="1"/>
  <c r="I24" i="1" s="1"/>
  <c r="G24" i="1"/>
  <c r="E24" i="1"/>
  <c r="D24" i="1"/>
  <c r="C24" i="1"/>
  <c r="N23" i="1"/>
  <c r="M23" i="1"/>
  <c r="L23" i="1"/>
  <c r="H23" i="1"/>
  <c r="G23" i="1"/>
  <c r="E23" i="1"/>
  <c r="D23" i="1"/>
  <c r="C23" i="1"/>
  <c r="N22" i="1"/>
  <c r="M22" i="1"/>
  <c r="M21" i="1" s="1"/>
  <c r="L22" i="1"/>
  <c r="H22" i="1"/>
  <c r="I22" i="1" s="1"/>
  <c r="G22" i="1"/>
  <c r="G21" i="1" s="1"/>
  <c r="E22" i="1"/>
  <c r="D22" i="1"/>
  <c r="D21" i="1" s="1"/>
  <c r="C22" i="1"/>
  <c r="N21" i="1"/>
  <c r="P21" i="1" s="1"/>
  <c r="H21" i="1"/>
  <c r="C21" i="1"/>
  <c r="N20" i="1"/>
  <c r="M20" i="1"/>
  <c r="L20" i="1"/>
  <c r="H20" i="1"/>
  <c r="I20" i="1" s="1"/>
  <c r="G20" i="1"/>
  <c r="E20" i="1"/>
  <c r="D20" i="1"/>
  <c r="C20" i="1"/>
  <c r="N19" i="1"/>
  <c r="O19" i="1" s="1"/>
  <c r="M19" i="1"/>
  <c r="L19" i="1"/>
  <c r="H19" i="1"/>
  <c r="G19" i="1"/>
  <c r="G17" i="1" s="1"/>
  <c r="E19" i="1"/>
  <c r="D19" i="1"/>
  <c r="C19" i="1"/>
  <c r="C17" i="1" s="1"/>
  <c r="P15" i="1"/>
  <c r="O15" i="1"/>
  <c r="I15" i="1"/>
  <c r="I19" i="1" l="1"/>
  <c r="P19" i="1"/>
  <c r="P20" i="1"/>
  <c r="P23" i="1"/>
  <c r="I35" i="1"/>
  <c r="D17" i="1"/>
  <c r="I23" i="1"/>
  <c r="P27" i="1"/>
  <c r="E17" i="1"/>
  <c r="E21" i="1"/>
  <c r="L21" i="1"/>
  <c r="L17" i="1" s="1"/>
  <c r="M17" i="1"/>
  <c r="I21" i="1"/>
  <c r="O23" i="1"/>
  <c r="O27" i="1"/>
  <c r="O20" i="1"/>
  <c r="O35" i="1"/>
  <c r="H17" i="1"/>
  <c r="I17" i="1" s="1"/>
  <c r="N17" i="1"/>
  <c r="O21" i="1" l="1"/>
  <c r="P17" i="1"/>
  <c r="O17" i="1"/>
</calcChain>
</file>

<file path=xl/sharedStrings.xml><?xml version="1.0" encoding="utf-8"?>
<sst xmlns="http://schemas.openxmlformats.org/spreadsheetml/2006/main" count="83" uniqueCount="74">
  <si>
    <t>Table 1A.1</t>
  </si>
  <si>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</si>
  <si>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</si>
  <si>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</si>
  <si>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</si>
  <si>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</si>
  <si>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</si>
  <si>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</si>
  <si>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</si>
  <si>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</si>
  <si>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</si>
  <si>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</si>
  <si>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</si>
  <si>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</si>
  <si>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</si>
  <si>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</si>
  <si>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</si>
  <si>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</si>
  <si>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</si>
  <si>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</si>
  <si>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</si>
  <si>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</si>
  <si>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</si>
  <si>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</si>
  <si>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</si>
  <si>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</si>
  <si>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</si>
  <si>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</si>
  <si>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</si>
  <si>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</si>
  <si>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</si>
  <si>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</si>
  <si>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</si>
  <si>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</si>
  <si>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</si>
  <si>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</si>
  <si>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</si>
  <si>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</si>
  <si>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r>
      <t>ALL NEW CONSTRUCTION</t>
    </r>
    <r>
      <rPr>
        <b/>
        <sz val="8"/>
        <rFont val="Arial"/>
        <family val="2"/>
      </rPr>
      <t>(1)</t>
    </r>
  </si>
  <si>
    <t xml:space="preserve">  WESTERN MARYLAND</t>
  </si>
  <si>
    <t xml:space="preserve">  UPPER EASTERN SHORE</t>
  </si>
  <si>
    <t xml:space="preserve">  LOWER  EASTERN SHORE</t>
  </si>
  <si>
    <r>
      <t xml:space="preserve">STATE OF MARYLAND </t>
    </r>
    <r>
      <rPr>
        <b/>
        <sz val="8"/>
        <rFont val="Calibri"/>
        <family val="2"/>
      </rPr>
      <t>(2)</t>
    </r>
  </si>
  <si>
    <r>
      <t xml:space="preserve">STATE SUM OF MONTHLY REPORTING PIPs </t>
    </r>
    <r>
      <rPr>
        <b/>
        <sz val="8"/>
        <rFont val="Calibri"/>
        <family val="2"/>
      </rPr>
      <t>(3)</t>
    </r>
  </si>
  <si>
    <r>
      <t>INNER SUBURBAN COUNTIES</t>
    </r>
    <r>
      <rPr>
        <b/>
        <i/>
        <sz val="8"/>
        <rFont val="Calibri"/>
        <family val="2"/>
      </rPr>
      <t xml:space="preserve"> (4)</t>
    </r>
  </si>
  <si>
    <r>
      <t>OUTER SUBURBAN COUNTIES</t>
    </r>
    <r>
      <rPr>
        <b/>
        <i/>
        <sz val="8"/>
        <rFont val="Calibri"/>
        <family val="2"/>
      </rPr>
      <t xml:space="preserve"> (5)</t>
    </r>
  </si>
  <si>
    <t>STATE BALANCE</t>
  </si>
  <si>
    <r>
      <t xml:space="preserve">     EXURBAN</t>
    </r>
    <r>
      <rPr>
        <b/>
        <i/>
        <sz val="8"/>
        <rFont val="Calibri"/>
        <family val="2"/>
      </rPr>
      <t xml:space="preserve"> (6)</t>
    </r>
  </si>
  <si>
    <r>
      <t xml:space="preserve">     URBAN </t>
    </r>
    <r>
      <rPr>
        <b/>
        <i/>
        <sz val="8"/>
        <rFont val="Calibri"/>
        <family val="2"/>
      </rPr>
      <t>(7)</t>
    </r>
  </si>
  <si>
    <r>
      <t xml:space="preserve">     NON SUBURBAN </t>
    </r>
    <r>
      <rPr>
        <b/>
        <i/>
        <sz val="8"/>
        <rFont val="Calibri"/>
        <family val="2"/>
      </rPr>
      <t>(8)</t>
    </r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</si>
  <si>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</si>
  <si>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</si>
  <si>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</si>
  <si>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</si>
  <si>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</si>
  <si>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</si>
  <si>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</si>
  <si>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</si>
  <si>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</si>
  <si>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</si>
  <si>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</si>
  <si>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</si>
  <si>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</si>
  <si>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</si>
  <si>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</si>
  <si>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</si>
  <si>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</si>
  <si>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</si>
  <si>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</si>
  <si>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</si>
  <si>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</si>
  <si>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</si>
  <si>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NEW HOUSING UNITS AUTHORIZED FOR CONSTRUCTION BY BUILDING PERMITS</t>
  </si>
  <si>
    <t>NEW HOUSING CONSTRUCTION AND VALUE :  September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</si>
</sst>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b/>
      <sz val="8"/>
      <name val="Calibri"/>
      <family val="2"/>
    </font>
    <font>
      <b/>
      <i/>
      <sz val="11"/>
      <name val="Calibri"/>
      <family val="2"/>
    </font>
    <font>
      <b/>
      <i/>
      <sz val="8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8"/>
      <name val="Calibri"/>
      <family val="2"/>
    </font>
    <font>
      <b/>
      <sz val="14"/>
      <color rgb="FFFF0000"/>
      <name val="Arial"/>
      <family val="2"/>
    </font>
    <font>
      <b/>
      <u val="singleAccounting"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41" fontId="0" fillId="0" borderId="0" xfId="0" applyNumberFormat="1"/>
    <xf numFmtId="0" fontId="1" fillId="0" borderId="0" xfId="0" applyFont="1"/>
    <xf numFmtId="0" fontId="2" fillId="0" borderId="0" xfId="0" applyFont="1"/>
    <xf numFmtId="42" fontId="0" fillId="0" borderId="0" xfId="0" applyNumberFormat="1"/>
    <xf numFmtId="42" fontId="1" fillId="0" borderId="0" xfId="0" applyNumberFormat="1" applyFont="1"/>
    <xf numFmtId="41" fontId="1" fillId="0" borderId="0" xfId="0" applyNumberFormat="1" applyFont="1"/>
    <xf numFmtId="0" fontId="0" fillId="0" borderId="0" xfId="0" applyNumberFormat="1" applyAlignment="1">
      <alignment horizontal="center"/>
    </xf>
    <xf numFmtId="41" fontId="4" fillId="0" borderId="0" xfId="0" applyNumberFormat="1" applyFont="1"/>
    <xf numFmtId="0" fontId="4" fillId="0" borderId="0" xfId="0" applyFont="1"/>
    <xf numFmtId="41" fontId="5" fillId="0" borderId="0" xfId="0" applyNumberFormat="1" applyFont="1"/>
    <xf numFmtId="42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5" fillId="0" borderId="0" xfId="0" applyFont="1"/>
    <xf numFmtId="42" fontId="4" fillId="0" borderId="0" xfId="0" applyNumberFormat="1" applyFont="1"/>
    <xf numFmtId="0" fontId="12" fillId="0" borderId="0" xfId="0" applyFont="1"/>
    <xf numFmtId="49" fontId="6" fillId="0" borderId="0" xfId="0" applyNumberFormat="1" applyFont="1"/>
    <xf numFmtId="49" fontId="13" fillId="0" borderId="0" xfId="0" applyNumberFormat="1" applyFont="1"/>
    <xf numFmtId="0" fontId="13" fillId="0" borderId="0" xfId="0" applyFont="1"/>
    <xf numFmtId="3" fontId="2" fillId="0" borderId="0" xfId="0" applyNumberFormat="1" applyFont="1"/>
    <xf numFmtId="0" fontId="14" fillId="0" borderId="0" xfId="0" applyFont="1"/>
    <xf numFmtId="41" fontId="14" fillId="0" borderId="0" xfId="0" applyNumberFormat="1" applyFont="1"/>
    <xf numFmtId="3" fontId="1" fillId="0" borderId="0" xfId="0" applyNumberFormat="1" applyFont="1"/>
    <xf numFmtId="41" fontId="2" fillId="0" borderId="2" xfId="0" applyNumberFormat="1" applyFont="1" applyBorder="1" applyAlignment="1">
      <alignment horizontal="centerContinuous"/>
    </xf>
    <xf numFmtId="42" fontId="2" fillId="0" borderId="2" xfId="0" applyNumberFormat="1" applyFont="1" applyBorder="1" applyAlignment="1">
      <alignment horizontal="centerContinuous"/>
    </xf>
    <xf numFmtId="0" fontId="2" fillId="0" borderId="2" xfId="0" applyNumberFormat="1" applyFont="1" applyBorder="1" applyAlignment="1">
      <alignment horizontal="center"/>
    </xf>
    <xf numFmtId="0" fontId="0" fillId="0" borderId="0" xfId="0" applyBorder="1"/>
    <xf numFmtId="41" fontId="0" fillId="0" borderId="0" xfId="0" applyNumberFormat="1" applyBorder="1" applyAlignment="1">
      <alignment horizontal="centerContinuous"/>
    </xf>
    <xf numFmtId="42" fontId="0" fillId="0" borderId="0" xfId="0" applyNumberFormat="1" applyBorder="1" applyAlignment="1">
      <alignment horizontal="centerContinuous"/>
    </xf>
    <xf numFmtId="41" fontId="0" fillId="0" borderId="0" xfId="0" applyNumberFormat="1" applyBorder="1"/>
    <xf numFmtId="42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2" fillId="0" borderId="0" xfId="0" applyFont="1" applyBorder="1"/>
    <xf numFmtId="41" fontId="2" fillId="0" borderId="0" xfId="0" applyNumberFormat="1" applyFont="1" applyBorder="1"/>
    <xf numFmtId="41" fontId="2" fillId="0" borderId="0" xfId="0" applyNumberFormat="1" applyFont="1" applyBorder="1" applyAlignment="1">
      <alignment horizontal="centerContinuous"/>
    </xf>
    <xf numFmtId="42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center"/>
    </xf>
    <xf numFmtId="42" fontId="2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41" fontId="1" fillId="0" borderId="2" xfId="0" applyNumberFormat="1" applyFont="1" applyBorder="1" applyAlignment="1">
      <alignment horizontal="centerContinuous"/>
    </xf>
    <xf numFmtId="42" fontId="1" fillId="0" borderId="2" xfId="0" applyNumberFormat="1" applyFont="1" applyBorder="1" applyAlignment="1">
      <alignment horizontal="centerContinuous"/>
    </xf>
    <xf numFmtId="0" fontId="1" fillId="0" borderId="2" xfId="0" applyNumberFormat="1" applyFont="1" applyBorder="1" applyAlignment="1">
      <alignment horizontal="centerContinuous"/>
    </xf>
    <xf numFmtId="3" fontId="2" fillId="0" borderId="3" xfId="0" applyNumberFormat="1" applyFont="1" applyBorder="1"/>
    <xf numFmtId="0" fontId="0" fillId="0" borderId="4" xfId="0" applyBorder="1"/>
    <xf numFmtId="41" fontId="0" fillId="0" borderId="4" xfId="0" applyNumberFormat="1" applyBorder="1"/>
    <xf numFmtId="42" fontId="0" fillId="0" borderId="4" xfId="0" applyNumberFormat="1" applyBorder="1"/>
    <xf numFmtId="0" fontId="0" fillId="0" borderId="4" xfId="0" applyNumberFormat="1" applyBorder="1" applyAlignment="1">
      <alignment horizontal="center"/>
    </xf>
    <xf numFmtId="42" fontId="0" fillId="0" borderId="5" xfId="0" applyNumberFormat="1" applyBorder="1"/>
    <xf numFmtId="3" fontId="2" fillId="0" borderId="6" xfId="0" applyNumberFormat="1" applyFont="1" applyBorder="1"/>
    <xf numFmtId="42" fontId="1" fillId="0" borderId="7" xfId="0" applyNumberFormat="1" applyFont="1" applyBorder="1" applyAlignment="1">
      <alignment horizontal="centerContinuous"/>
    </xf>
    <xf numFmtId="42" fontId="0" fillId="0" borderId="8" xfId="0" applyNumberFormat="1" applyBorder="1"/>
    <xf numFmtId="42" fontId="2" fillId="0" borderId="7" xfId="0" applyNumberFormat="1" applyFont="1" applyBorder="1" applyAlignment="1">
      <alignment horizontal="centerContinuous"/>
    </xf>
    <xf numFmtId="42" fontId="2" fillId="0" borderId="8" xfId="0" applyNumberFormat="1" applyFont="1" applyBorder="1"/>
    <xf numFmtId="42" fontId="2" fillId="0" borderId="8" xfId="0" applyNumberFormat="1" applyFont="1" applyBorder="1" applyAlignment="1">
      <alignment horizontal="center"/>
    </xf>
    <xf numFmtId="3" fontId="0" fillId="0" borderId="6" xfId="0" applyNumberFormat="1" applyBorder="1"/>
    <xf numFmtId="41" fontId="7" fillId="0" borderId="6" xfId="0" applyNumberFormat="1" applyFont="1" applyBorder="1"/>
    <xf numFmtId="3" fontId="6" fillId="0" borderId="6" xfId="0" applyNumberFormat="1" applyFont="1" applyBorder="1"/>
    <xf numFmtId="0" fontId="6" fillId="0" borderId="6" xfId="0" applyFont="1" applyBorder="1"/>
    <xf numFmtId="3" fontId="9" fillId="0" borderId="6" xfId="0" applyNumberFormat="1" applyFont="1" applyBorder="1"/>
    <xf numFmtId="0" fontId="11" fillId="0" borderId="6" xfId="0" applyFont="1" applyBorder="1"/>
    <xf numFmtId="3" fontId="11" fillId="0" borderId="6" xfId="0" applyNumberFormat="1" applyFont="1" applyBorder="1"/>
    <xf numFmtId="0" fontId="12" fillId="0" borderId="6" xfId="0" applyFont="1" applyBorder="1"/>
    <xf numFmtId="42" fontId="0" fillId="0" borderId="6" xfId="0" applyNumberFormat="1" applyBorder="1"/>
    <xf numFmtId="0" fontId="12" fillId="0" borderId="9" xfId="0" applyFont="1" applyBorder="1"/>
    <xf numFmtId="0" fontId="0" fillId="0" borderId="1" xfId="0" applyBorder="1"/>
    <xf numFmtId="41" fontId="0" fillId="0" borderId="1" xfId="0" applyNumberFormat="1" applyBorder="1"/>
    <xf numFmtId="42" fontId="0" fillId="0" borderId="1" xfId="0" applyNumberFormat="1" applyBorder="1"/>
    <xf numFmtId="0" fontId="0" fillId="0" borderId="1" xfId="0" applyNumberFormat="1" applyBorder="1" applyAlignment="1">
      <alignment horizontal="center"/>
    </xf>
    <xf numFmtId="42" fontId="0" fillId="0" borderId="10" xfId="0" applyNumberFormat="1" applyBorder="1"/>
    <xf numFmtId="41" fontId="15" fillId="0" borderId="0" xfId="0" applyNumberFormat="1" applyFont="1" applyBorder="1" applyAlignment="1">
      <alignment horizontal="center"/>
    </xf>
    <xf numFmtId="42" fontId="15" fillId="0" borderId="0" xfId="0" applyNumberFormat="1" applyFont="1" applyBorder="1" applyAlignment="1">
      <alignment horizontal="center"/>
    </xf>
    <xf numFmtId="42" fontId="15" fillId="0" borderId="8" xfId="0" applyNumberFormat="1" applyFont="1" applyBorder="1" applyAlignment="1">
      <alignment horizontal="center"/>
    </xf>
    <xf numFmtId="3" fontId="15" fillId="0" borderId="6" xfId="0" applyNumberFormat="1" applyFont="1" applyBorder="1" applyAlignment="1">
      <alignment horizontal="center"/>
    </xf>
    <xf numFmtId="0" fontId="16" fillId="0" borderId="0" xfId="0" applyFont="1"/>
    <xf numFmtId="42" fontId="17" fillId="0" borderId="0" xfId="0" applyNumberFormat="1" applyFont="1" applyBorder="1"/>
    <xf numFmtId="42" fontId="17" fillId="0" borderId="8" xfId="0" applyNumberFormat="1" applyFont="1" applyBorder="1"/>
    <xf numFmtId="41" fontId="17" fillId="0" borderId="0" xfId="0" applyNumberFormat="1" applyFont="1" applyBorder="1"/>
    <xf numFmtId="41" fontId="17" fillId="0" borderId="0" xfId="0" applyNumberFormat="1" applyFont="1" applyBorder="1" applyAlignment="1">
      <alignment horizontal="center"/>
    </xf>
    <xf numFmtId="41" fontId="17" fillId="0" borderId="0" xfId="0" applyNumberFormat="1" applyFont="1" applyBorder="1" applyAlignment="1">
      <alignment horizontal="right"/>
    </xf>
    <xf numFmtId="42" fontId="17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84"/>
  <sheetViews>
    <sheetView tabSelected="1" workbookViewId="0">
      <selection sqref="A1:B1048576"/>
    </sheetView>
  </sheetViews>
  <sheetFormatPr defaultRowHeight="12.75" x14ac:dyDescent="0.2"/>
  <cols>
    <col min="1" max="1" width="41.28515625" customWidth="1"/>
    <col min="2" max="2" width="2" customWidth="1"/>
    <col min="3" max="3" width="12" style="1" customWidth="1"/>
    <col min="4" max="4" width="7.85546875" style="1" bestFit="1" customWidth="1"/>
    <col min="5" max="5" width="15.140625" style="4" bestFit="1" customWidth="1"/>
    <col min="6" max="6" width="4.28515625" style="1" customWidth="1"/>
    <col min="7" max="7" width="7.85546875" style="1" bestFit="1" customWidth="1"/>
    <col min="8" max="8" width="15.140625" style="4" bestFit="1" customWidth="1"/>
    <col min="9" max="9" width="12.28515625" style="4" bestFit="1" customWidth="1"/>
    <col min="10" max="10" width="7" style="7" bestFit="1" customWidth="1"/>
    <col min="11" max="11" width="3.85546875" style="1" customWidth="1"/>
    <col min="12" max="12" width="11.28515625" style="1" bestFit="1" customWidth="1"/>
    <col min="13" max="13" width="8.85546875" style="1" bestFit="1" customWidth="1"/>
    <col min="14" max="14" width="14" style="4" bestFit="1" customWidth="1"/>
    <col min="15" max="15" width="13.42578125" style="4" bestFit="1" customWidth="1"/>
    <col min="16" max="16" width="11" style="4" bestFit="1" customWidth="1"/>
    <col min="17" max="17" width="9.140625" style="1"/>
  </cols>
  <sheetData>
    <row r="2" spans="1:17" ht="18" x14ac:dyDescent="0.25">
      <c r="A2" s="3" t="s">
        <v>0</v>
      </c>
      <c r="B2" s="2"/>
      <c r="C2" s="6"/>
      <c r="D2" s="6"/>
      <c r="E2" s="5"/>
      <c r="Q2"/>
    </row>
    <row r="3" spans="1:17" ht="18" x14ac:dyDescent="0.25">
      <c r="A3" s="22" t="s">
        <v>73</v>
      </c>
      <c r="B3" s="20"/>
      <c r="C3" s="21"/>
      <c r="D3" s="21"/>
      <c r="E3" s="5"/>
      <c r="Q3"/>
    </row>
    <row r="4" spans="1:17" ht="13.5" thickBot="1" x14ac:dyDescent="0.25">
      <c r="A4" s="19"/>
      <c r="Q4"/>
    </row>
    <row r="5" spans="1:17" ht="13.5" thickTop="1" x14ac:dyDescent="0.2">
      <c r="A5" s="44"/>
      <c r="B5" s="45"/>
      <c r="C5" s="46"/>
      <c r="D5" s="46"/>
      <c r="E5" s="47"/>
      <c r="F5" s="46"/>
      <c r="G5" s="46"/>
      <c r="H5" s="47"/>
      <c r="I5" s="47"/>
      <c r="J5" s="48"/>
      <c r="K5" s="46"/>
      <c r="L5" s="46"/>
      <c r="M5" s="46"/>
      <c r="N5" s="47"/>
      <c r="O5" s="47"/>
      <c r="P5" s="49"/>
      <c r="Q5"/>
    </row>
    <row r="6" spans="1:17" ht="18" x14ac:dyDescent="0.25">
      <c r="A6" s="50"/>
      <c r="B6" s="26"/>
      <c r="C6" s="41" t="s">
        <v>72</v>
      </c>
      <c r="D6" s="41"/>
      <c r="E6" s="42"/>
      <c r="F6" s="41"/>
      <c r="G6" s="41"/>
      <c r="H6" s="42"/>
      <c r="I6" s="42"/>
      <c r="J6" s="43"/>
      <c r="K6" s="41"/>
      <c r="L6" s="41"/>
      <c r="M6" s="41"/>
      <c r="N6" s="42"/>
      <c r="O6" s="42"/>
      <c r="P6" s="51"/>
      <c r="Q6"/>
    </row>
    <row r="7" spans="1:17" x14ac:dyDescent="0.2">
      <c r="A7" s="50"/>
      <c r="B7" s="26"/>
      <c r="C7" s="27"/>
      <c r="D7" s="27"/>
      <c r="E7" s="28"/>
      <c r="F7" s="29"/>
      <c r="G7" s="29"/>
      <c r="H7" s="30"/>
      <c r="I7" s="30"/>
      <c r="J7" s="31"/>
      <c r="K7" s="29"/>
      <c r="L7" s="29"/>
      <c r="M7" s="29"/>
      <c r="N7" s="30"/>
      <c r="O7" s="30"/>
      <c r="P7" s="52"/>
      <c r="Q7"/>
    </row>
    <row r="8" spans="1:17" x14ac:dyDescent="0.2">
      <c r="A8" s="50"/>
      <c r="B8" s="26"/>
      <c r="C8" s="27"/>
      <c r="D8" s="27"/>
      <c r="E8" s="28"/>
      <c r="F8" s="29"/>
      <c r="G8" s="29"/>
      <c r="H8" s="30"/>
      <c r="I8" s="30"/>
      <c r="J8" s="31"/>
      <c r="K8" s="29"/>
      <c r="L8" s="29"/>
      <c r="M8" s="29"/>
      <c r="N8" s="30"/>
      <c r="O8" s="30"/>
      <c r="P8" s="52"/>
      <c r="Q8"/>
    </row>
    <row r="9" spans="1:17" x14ac:dyDescent="0.2">
      <c r="A9" s="50"/>
      <c r="B9" s="32"/>
      <c r="C9" s="23" t="s">
        <v>38</v>
      </c>
      <c r="D9" s="23"/>
      <c r="E9" s="24"/>
      <c r="F9" s="33"/>
      <c r="G9" s="23" t="s">
        <v>1</v>
      </c>
      <c r="H9" s="24"/>
      <c r="I9" s="24"/>
      <c r="J9" s="25"/>
      <c r="K9" s="34"/>
      <c r="L9" s="23" t="s">
        <v>2</v>
      </c>
      <c r="M9" s="23"/>
      <c r="N9" s="24"/>
      <c r="O9" s="24"/>
      <c r="P9" s="53"/>
      <c r="Q9"/>
    </row>
    <row r="10" spans="1:17" x14ac:dyDescent="0.2">
      <c r="A10" s="50"/>
      <c r="B10" s="32"/>
      <c r="C10" s="33"/>
      <c r="D10" s="33"/>
      <c r="E10" s="35"/>
      <c r="F10" s="33"/>
      <c r="G10" s="33"/>
      <c r="H10" s="35"/>
      <c r="I10" s="35"/>
      <c r="J10" s="36" t="s">
        <v>9</v>
      </c>
      <c r="K10" s="37"/>
      <c r="L10" s="33"/>
      <c r="M10" s="33"/>
      <c r="N10" s="35"/>
      <c r="O10" s="35"/>
      <c r="P10" s="54"/>
      <c r="Q10"/>
    </row>
    <row r="11" spans="1:17" x14ac:dyDescent="0.2">
      <c r="A11" s="50"/>
      <c r="B11" s="32"/>
      <c r="C11" s="37"/>
      <c r="D11" s="37"/>
      <c r="E11" s="38"/>
      <c r="F11" s="33"/>
      <c r="G11" s="33"/>
      <c r="H11" s="35"/>
      <c r="I11" s="35"/>
      <c r="J11" s="36" t="s">
        <v>12</v>
      </c>
      <c r="K11" s="37"/>
      <c r="L11" s="37"/>
      <c r="M11" s="37"/>
      <c r="N11" s="38"/>
      <c r="O11" s="24" t="s">
        <v>3</v>
      </c>
      <c r="P11" s="53"/>
      <c r="Q11"/>
    </row>
    <row r="12" spans="1:17" x14ac:dyDescent="0.2">
      <c r="A12" s="50"/>
      <c r="B12" s="32"/>
      <c r="C12" s="37"/>
      <c r="D12" s="37"/>
      <c r="E12" s="38"/>
      <c r="F12" s="33"/>
      <c r="G12" s="37"/>
      <c r="H12" s="38" t="s">
        <v>4</v>
      </c>
      <c r="I12" s="38" t="s">
        <v>5</v>
      </c>
      <c r="J12" s="36" t="s">
        <v>11</v>
      </c>
      <c r="K12" s="37"/>
      <c r="L12" s="37" t="s">
        <v>4</v>
      </c>
      <c r="M12" s="37"/>
      <c r="N12" s="38"/>
      <c r="O12" s="38"/>
      <c r="P12" s="55"/>
      <c r="Q12"/>
    </row>
    <row r="13" spans="1:17" s="3" customFormat="1" ht="15" x14ac:dyDescent="0.35">
      <c r="A13" s="74" t="s">
        <v>6</v>
      </c>
      <c r="B13" s="32"/>
      <c r="C13" s="71" t="s">
        <v>7</v>
      </c>
      <c r="D13" s="71" t="s">
        <v>8</v>
      </c>
      <c r="E13" s="72" t="s">
        <v>9</v>
      </c>
      <c r="F13" s="33"/>
      <c r="G13" s="71" t="s">
        <v>8</v>
      </c>
      <c r="H13" s="72" t="s">
        <v>9</v>
      </c>
      <c r="I13" s="72" t="s">
        <v>9</v>
      </c>
      <c r="J13" s="36" t="s">
        <v>13</v>
      </c>
      <c r="K13" s="37"/>
      <c r="L13" s="75" t="s">
        <v>7</v>
      </c>
      <c r="M13" s="71" t="s">
        <v>8</v>
      </c>
      <c r="N13" s="72" t="s">
        <v>9</v>
      </c>
      <c r="O13" s="72" t="s">
        <v>10</v>
      </c>
      <c r="P13" s="73" t="s">
        <v>11</v>
      </c>
    </row>
    <row r="14" spans="1:17" x14ac:dyDescent="0.2">
      <c r="A14" s="56"/>
      <c r="B14" s="32"/>
      <c r="C14" s="29"/>
      <c r="D14" s="37"/>
      <c r="E14" s="38"/>
      <c r="F14" s="33"/>
      <c r="G14" s="37"/>
      <c r="H14" s="38"/>
      <c r="I14" s="38"/>
      <c r="J14" s="36"/>
      <c r="K14" s="37"/>
      <c r="L14" s="37"/>
      <c r="M14" s="37"/>
      <c r="N14" s="38"/>
      <c r="O14" s="38"/>
      <c r="P14" s="55"/>
      <c r="Q14"/>
    </row>
    <row r="15" spans="1:17" ht="15.75" x14ac:dyDescent="0.25">
      <c r="A15" s="57" t="s">
        <v>42</v>
      </c>
      <c r="B15" s="39"/>
      <c r="C15" s="29">
        <v>842</v>
      </c>
      <c r="D15" s="29">
        <v>1088</v>
      </c>
      <c r="E15" s="30">
        <v>238228000</v>
      </c>
      <c r="F15" s="29"/>
      <c r="G15" s="29">
        <v>838</v>
      </c>
      <c r="H15" s="30">
        <v>197751000</v>
      </c>
      <c r="I15" s="30">
        <f>(H15/G15)</f>
        <v>235979.71360381861</v>
      </c>
      <c r="J15" s="29"/>
      <c r="K15" s="29"/>
      <c r="L15" s="29">
        <v>4</v>
      </c>
      <c r="M15" s="29">
        <v>250</v>
      </c>
      <c r="N15" s="30">
        <v>40477000</v>
      </c>
      <c r="O15" s="76">
        <f>(N15/L15)</f>
        <v>10119250</v>
      </c>
      <c r="P15" s="77">
        <f>(N15/M15)</f>
        <v>161908</v>
      </c>
      <c r="Q15"/>
    </row>
    <row r="16" spans="1:17" ht="15" x14ac:dyDescent="0.25">
      <c r="A16" s="58"/>
      <c r="B16" s="40"/>
      <c r="C16" s="78"/>
      <c r="D16" s="78"/>
      <c r="E16" s="76"/>
      <c r="F16" s="78"/>
      <c r="G16" s="78"/>
      <c r="H16" s="76"/>
      <c r="I16" s="76"/>
      <c r="J16" s="79"/>
      <c r="K16" s="78"/>
      <c r="L16" s="78"/>
      <c r="M16" s="78"/>
      <c r="N16" s="76"/>
      <c r="O16" s="76"/>
      <c r="P16" s="77"/>
      <c r="Q16"/>
    </row>
    <row r="17" spans="1:17" ht="15" x14ac:dyDescent="0.25">
      <c r="A17" s="59" t="s">
        <v>43</v>
      </c>
      <c r="B17" s="40"/>
      <c r="C17" s="78">
        <f>(C19+C20+C21)</f>
        <v>797</v>
      </c>
      <c r="D17" s="78">
        <f t="shared" ref="D17:E17" si="0">(D19+D20+D21)</f>
        <v>1043</v>
      </c>
      <c r="E17" s="76">
        <f t="shared" si="0"/>
        <v>227265303</v>
      </c>
      <c r="F17" s="78"/>
      <c r="G17" s="78">
        <f>(G19+G20+G21)</f>
        <v>793</v>
      </c>
      <c r="H17" s="76">
        <f>(H19+H20+H21)</f>
        <v>186787981</v>
      </c>
      <c r="I17" s="30">
        <f>(H17/G17)</f>
        <v>235546.00378310215</v>
      </c>
      <c r="J17" s="79"/>
      <c r="K17" s="78"/>
      <c r="L17" s="78">
        <f>(L19+L20+L21)</f>
        <v>4</v>
      </c>
      <c r="M17" s="78">
        <f>(M19+M20+M21)</f>
        <v>250</v>
      </c>
      <c r="N17" s="76">
        <f>(N19+N20+N21)</f>
        <v>40477322</v>
      </c>
      <c r="O17" s="76">
        <f>(N17/L17)</f>
        <v>10119330.5</v>
      </c>
      <c r="P17" s="77">
        <f>(N17/M17)</f>
        <v>161909.288</v>
      </c>
      <c r="Q17"/>
    </row>
    <row r="18" spans="1:17" ht="15" x14ac:dyDescent="0.25">
      <c r="A18" s="58"/>
      <c r="B18" s="40"/>
      <c r="C18" s="78"/>
      <c r="D18" s="78"/>
      <c r="E18" s="76"/>
      <c r="F18" s="78"/>
      <c r="G18" s="78"/>
      <c r="H18" s="76"/>
      <c r="I18" s="76"/>
      <c r="J18" s="79"/>
      <c r="K18" s="78"/>
      <c r="L18" s="78"/>
      <c r="M18" s="78"/>
      <c r="N18" s="76"/>
      <c r="O18" s="76"/>
      <c r="P18" s="77"/>
      <c r="Q18"/>
    </row>
    <row r="19" spans="1:17" ht="15" x14ac:dyDescent="0.25">
      <c r="A19" s="60" t="s">
        <v>44</v>
      </c>
      <c r="B19" s="40"/>
      <c r="C19" s="80">
        <f>(C28+C29+C37+C38)</f>
        <v>386</v>
      </c>
      <c r="D19" s="80">
        <f t="shared" ref="D19:E19" si="1">(D28+D29+D37+D38)</f>
        <v>536</v>
      </c>
      <c r="E19" s="81">
        <f t="shared" si="1"/>
        <v>110638841</v>
      </c>
      <c r="F19" s="80"/>
      <c r="G19" s="80">
        <f>(G28+G29+G37+G38)</f>
        <v>384</v>
      </c>
      <c r="H19" s="81">
        <f>(H28+H29+H37+H38)</f>
        <v>86865658</v>
      </c>
      <c r="I19" s="30">
        <f t="shared" ref="I19:I24" si="2">(H19/G19)</f>
        <v>226212.65104166666</v>
      </c>
      <c r="J19" s="79"/>
      <c r="K19" s="78"/>
      <c r="L19" s="80">
        <f>(L28+L29+L37+L38)</f>
        <v>2</v>
      </c>
      <c r="M19" s="80">
        <f>(M28+M29+M37+M38)</f>
        <v>152</v>
      </c>
      <c r="N19" s="81">
        <f>(N28+N29+N37+N38)</f>
        <v>23773183</v>
      </c>
      <c r="O19" s="76">
        <f t="shared" ref="O19:O21" si="3">(N19/L19)</f>
        <v>11886591.5</v>
      </c>
      <c r="P19" s="77">
        <f t="shared" ref="P19:P21" si="4">(N19/M19)</f>
        <v>156402.51973684211</v>
      </c>
      <c r="Q19"/>
    </row>
    <row r="20" spans="1:17" ht="15" x14ac:dyDescent="0.25">
      <c r="A20" s="60" t="s">
        <v>45</v>
      </c>
      <c r="B20" s="40"/>
      <c r="C20" s="80">
        <f>(C30+C31+C32+C36+C41+C42+C43+C56+C60)</f>
        <v>357</v>
      </c>
      <c r="D20" s="80">
        <f t="shared" ref="D20:E20" si="5">(D30+D31+D32+D36+D41+D42+D43+D56+D60)</f>
        <v>372</v>
      </c>
      <c r="E20" s="81">
        <f t="shared" si="5"/>
        <v>92824304</v>
      </c>
      <c r="F20" s="80"/>
      <c r="G20" s="80">
        <f>(G30+G31+G32+G36+G41+G42+G43+G56+G60)</f>
        <v>356</v>
      </c>
      <c r="H20" s="81">
        <f>(H30+H31+H32+H36+H41+H42+H43+H56+H60)</f>
        <v>89524304</v>
      </c>
      <c r="I20" s="30">
        <f t="shared" si="2"/>
        <v>251472.76404494382</v>
      </c>
      <c r="J20" s="79"/>
      <c r="K20" s="78"/>
      <c r="L20" s="80">
        <f>(L30+L31+L32+L36+L41+L42+L43+L56+L60)</f>
        <v>1</v>
      </c>
      <c r="M20" s="80">
        <f>(M30+M31+M32+M36+M41+M42+M43+M56+M60)</f>
        <v>16</v>
      </c>
      <c r="N20" s="81">
        <f>(N30+N31+N32+N36+N41+N42+N43+N56+N60)</f>
        <v>3300000</v>
      </c>
      <c r="O20" s="76">
        <f t="shared" si="3"/>
        <v>3300000</v>
      </c>
      <c r="P20" s="77">
        <f t="shared" si="4"/>
        <v>206250</v>
      </c>
      <c r="Q20"/>
    </row>
    <row r="21" spans="1:17" ht="15" x14ac:dyDescent="0.25">
      <c r="A21" s="60" t="s">
        <v>46</v>
      </c>
      <c r="B21" s="40"/>
      <c r="C21" s="80">
        <f>(C22+C23+C24)</f>
        <v>54</v>
      </c>
      <c r="D21" s="80">
        <f t="shared" ref="D21:E21" si="6">(D22+D23+D24)</f>
        <v>135</v>
      </c>
      <c r="E21" s="81">
        <f t="shared" si="6"/>
        <v>23802158</v>
      </c>
      <c r="F21" s="80"/>
      <c r="G21" s="80">
        <f>(G22+G23+G24)</f>
        <v>53</v>
      </c>
      <c r="H21" s="81">
        <f>(H22+H23+H24)</f>
        <v>10398019</v>
      </c>
      <c r="I21" s="30">
        <f t="shared" si="2"/>
        <v>196189.03773584907</v>
      </c>
      <c r="J21" s="79"/>
      <c r="K21" s="78"/>
      <c r="L21" s="80">
        <f>(L22+L23+L24)</f>
        <v>1</v>
      </c>
      <c r="M21" s="80">
        <f>(M22+M23+M24)</f>
        <v>82</v>
      </c>
      <c r="N21" s="81">
        <f>(N22+N23+N24)</f>
        <v>13404139</v>
      </c>
      <c r="O21" s="76">
        <f t="shared" si="3"/>
        <v>13404139</v>
      </c>
      <c r="P21" s="77">
        <f t="shared" si="4"/>
        <v>163465.10975609755</v>
      </c>
      <c r="Q21"/>
    </row>
    <row r="22" spans="1:17" ht="15" x14ac:dyDescent="0.25">
      <c r="A22" s="60" t="s">
        <v>47</v>
      </c>
      <c r="B22" s="40"/>
      <c r="C22" s="80">
        <f>(C50+C67)</f>
        <v>21</v>
      </c>
      <c r="D22" s="80">
        <f t="shared" ref="D22:E22" si="7">(D50+D67)</f>
        <v>21</v>
      </c>
      <c r="E22" s="81">
        <f t="shared" si="7"/>
        <v>4220836</v>
      </c>
      <c r="F22" s="80"/>
      <c r="G22" s="80">
        <f>(G50+G67)</f>
        <v>21</v>
      </c>
      <c r="H22" s="81">
        <f>(H50+H67)</f>
        <v>4220836</v>
      </c>
      <c r="I22" s="30">
        <f t="shared" si="2"/>
        <v>200992.19047619047</v>
      </c>
      <c r="J22" s="79"/>
      <c r="K22" s="78"/>
      <c r="L22" s="80">
        <f>(L50+L67)</f>
        <v>0</v>
      </c>
      <c r="M22" s="80">
        <f>(M50+M67)</f>
        <v>0</v>
      </c>
      <c r="N22" s="81">
        <f>(N50+N67)</f>
        <v>0</v>
      </c>
      <c r="O22" s="76"/>
      <c r="P22" s="77"/>
      <c r="Q22"/>
    </row>
    <row r="23" spans="1:17" ht="15" x14ac:dyDescent="0.25">
      <c r="A23" s="60" t="s">
        <v>48</v>
      </c>
      <c r="B23" s="40"/>
      <c r="C23" s="78">
        <f>(C33)</f>
        <v>20</v>
      </c>
      <c r="D23" s="78">
        <f t="shared" ref="D23:E23" si="8">(D33)</f>
        <v>101</v>
      </c>
      <c r="E23" s="76">
        <f t="shared" si="8"/>
        <v>16094114</v>
      </c>
      <c r="F23" s="78"/>
      <c r="G23" s="78">
        <f>(G33)</f>
        <v>19</v>
      </c>
      <c r="H23" s="76">
        <f>(H33)</f>
        <v>2689975</v>
      </c>
      <c r="I23" s="30">
        <f t="shared" si="2"/>
        <v>141577.63157894736</v>
      </c>
      <c r="J23" s="79"/>
      <c r="K23" s="78"/>
      <c r="L23" s="78">
        <f>(L33)</f>
        <v>1</v>
      </c>
      <c r="M23" s="78">
        <f>(M33)</f>
        <v>82</v>
      </c>
      <c r="N23" s="76">
        <f>(N33)</f>
        <v>13404139</v>
      </c>
      <c r="O23" s="76">
        <f>(N23/L23)</f>
        <v>13404139</v>
      </c>
      <c r="P23" s="77">
        <f>(N23/M23)</f>
        <v>163465.10975609755</v>
      </c>
      <c r="Q23"/>
    </row>
    <row r="24" spans="1:17" ht="15" x14ac:dyDescent="0.25">
      <c r="A24" s="60" t="s">
        <v>49</v>
      </c>
      <c r="B24" s="40"/>
      <c r="C24" s="78">
        <f>(C49+C58+C62+C66+C69)</f>
        <v>13</v>
      </c>
      <c r="D24" s="78">
        <f t="shared" ref="D24:E24" si="9">(D49+D58+D62+D66+D69)</f>
        <v>13</v>
      </c>
      <c r="E24" s="76">
        <f t="shared" si="9"/>
        <v>3487208</v>
      </c>
      <c r="F24" s="78"/>
      <c r="G24" s="78">
        <f>(G49+G58+G62+G66+G69)</f>
        <v>13</v>
      </c>
      <c r="H24" s="76">
        <f>(H49+H58+H62+H66+H69)</f>
        <v>3487208</v>
      </c>
      <c r="I24" s="30">
        <f t="shared" si="2"/>
        <v>268246.76923076925</v>
      </c>
      <c r="J24" s="79"/>
      <c r="K24" s="78"/>
      <c r="L24" s="78">
        <f>(L49+L58+L62+L66+L69)</f>
        <v>0</v>
      </c>
      <c r="M24" s="78">
        <f>(M49+M58+M62+M66+M69)</f>
        <v>0</v>
      </c>
      <c r="N24" s="76">
        <f>(N49+N58+N62+N66+N69)</f>
        <v>0</v>
      </c>
      <c r="O24" s="76"/>
      <c r="P24" s="77"/>
      <c r="Q24"/>
    </row>
    <row r="25" spans="1:17" ht="15" x14ac:dyDescent="0.25">
      <c r="A25" s="58"/>
      <c r="B25" s="40"/>
      <c r="C25" s="78"/>
      <c r="D25" s="78"/>
      <c r="E25" s="76"/>
      <c r="F25" s="78"/>
      <c r="G25" s="78"/>
      <c r="H25" s="76"/>
      <c r="I25" s="76"/>
      <c r="J25" s="79"/>
      <c r="K25" s="78"/>
      <c r="L25" s="78"/>
      <c r="M25" s="78"/>
      <c r="N25" s="76"/>
      <c r="O25" s="76"/>
      <c r="P25" s="77"/>
      <c r="Q25"/>
    </row>
    <row r="26" spans="1:17" ht="15" x14ac:dyDescent="0.25">
      <c r="A26" s="58"/>
      <c r="B26" s="40"/>
      <c r="C26" s="78"/>
      <c r="D26" s="78"/>
      <c r="E26" s="76"/>
      <c r="F26" s="78"/>
      <c r="G26" s="78"/>
      <c r="H26" s="76"/>
      <c r="I26" s="76"/>
      <c r="J26" s="79"/>
      <c r="K26" s="78"/>
      <c r="L26" s="78"/>
      <c r="M26" s="78"/>
      <c r="N26" s="76"/>
      <c r="O26" s="76"/>
      <c r="P26" s="77"/>
      <c r="Q26"/>
    </row>
    <row r="27" spans="1:17" ht="15" x14ac:dyDescent="0.25">
      <c r="A27" s="59" t="s">
        <v>14</v>
      </c>
      <c r="B27" s="40"/>
      <c r="C27" s="29">
        <f>SUM(C28:C33)</f>
        <v>297</v>
      </c>
      <c r="D27" s="29">
        <f>SUM(D28:D33)</f>
        <v>382</v>
      </c>
      <c r="E27" s="30">
        <f>SUM(E28:E33)</f>
        <v>80125367</v>
      </c>
      <c r="F27" s="29"/>
      <c r="G27" s="29">
        <f>SUM(G28:G33)</f>
        <v>295</v>
      </c>
      <c r="H27" s="30">
        <f>SUM(H28:H33)</f>
        <v>66098045</v>
      </c>
      <c r="I27" s="30">
        <f t="shared" ref="I27:I33" si="10">(H27/G27)</f>
        <v>224061.16949152542</v>
      </c>
      <c r="J27" s="79"/>
      <c r="K27" s="78"/>
      <c r="L27" s="29">
        <f>SUM(L28:L33)</f>
        <v>2</v>
      </c>
      <c r="M27" s="29">
        <f>SUM(M28:M33)</f>
        <v>87</v>
      </c>
      <c r="N27" s="30">
        <f>SUM(N28:N33)</f>
        <v>14027322</v>
      </c>
      <c r="O27" s="76">
        <f t="shared" ref="O27:O28" si="11">(N27/L27)</f>
        <v>7013661</v>
      </c>
      <c r="P27" s="77">
        <f t="shared" ref="P27:P28" si="12">(N27/M27)</f>
        <v>161233.58620689655</v>
      </c>
      <c r="Q27"/>
    </row>
    <row r="28" spans="1:17" ht="15" x14ac:dyDescent="0.25">
      <c r="A28" s="61" t="s">
        <v>15</v>
      </c>
      <c r="B28" s="26"/>
      <c r="C28" s="29">
        <v>140</v>
      </c>
      <c r="D28" s="29">
        <v>144</v>
      </c>
      <c r="E28" s="30">
        <v>32071616</v>
      </c>
      <c r="F28" s="29"/>
      <c r="G28" s="29">
        <v>139</v>
      </c>
      <c r="H28" s="30">
        <v>31448433</v>
      </c>
      <c r="I28" s="30">
        <f t="shared" si="10"/>
        <v>226247.71942446043</v>
      </c>
      <c r="J28" s="31">
        <v>10</v>
      </c>
      <c r="K28" s="29"/>
      <c r="L28" s="29">
        <v>1</v>
      </c>
      <c r="M28" s="29">
        <v>5</v>
      </c>
      <c r="N28" s="30">
        <v>623183</v>
      </c>
      <c r="O28" s="76">
        <f t="shared" si="11"/>
        <v>623183</v>
      </c>
      <c r="P28" s="77">
        <f t="shared" si="12"/>
        <v>124636.6</v>
      </c>
      <c r="Q28"/>
    </row>
    <row r="29" spans="1:17" ht="15" x14ac:dyDescent="0.25">
      <c r="A29" s="61" t="s">
        <v>16</v>
      </c>
      <c r="B29" s="26"/>
      <c r="C29" s="29">
        <v>21</v>
      </c>
      <c r="D29" s="29">
        <v>21</v>
      </c>
      <c r="E29" s="30">
        <v>4784993</v>
      </c>
      <c r="F29" s="29"/>
      <c r="G29" s="29">
        <v>21</v>
      </c>
      <c r="H29" s="30">
        <v>4784993</v>
      </c>
      <c r="I29" s="30">
        <f t="shared" si="10"/>
        <v>227856.80952380953</v>
      </c>
      <c r="J29" s="31">
        <v>6</v>
      </c>
      <c r="K29" s="29"/>
      <c r="L29" s="29">
        <v>0</v>
      </c>
      <c r="M29" s="29">
        <v>0</v>
      </c>
      <c r="N29" s="30">
        <v>0</v>
      </c>
      <c r="O29" s="76"/>
      <c r="P29" s="77"/>
      <c r="Q29"/>
    </row>
    <row r="30" spans="1:17" ht="15" x14ac:dyDescent="0.25">
      <c r="A30" s="61" t="s">
        <v>17</v>
      </c>
      <c r="B30" s="26"/>
      <c r="C30" s="29">
        <v>15</v>
      </c>
      <c r="D30" s="29">
        <v>15</v>
      </c>
      <c r="E30" s="30">
        <v>3417852</v>
      </c>
      <c r="F30" s="29"/>
      <c r="G30" s="29">
        <v>15</v>
      </c>
      <c r="H30" s="30">
        <v>3417852</v>
      </c>
      <c r="I30" s="30">
        <f t="shared" si="10"/>
        <v>227856.8</v>
      </c>
      <c r="J30" s="31">
        <v>6</v>
      </c>
      <c r="K30" s="29"/>
      <c r="L30" s="29">
        <v>0</v>
      </c>
      <c r="M30" s="29">
        <v>0</v>
      </c>
      <c r="N30" s="30">
        <v>0</v>
      </c>
      <c r="O30" s="76"/>
      <c r="P30" s="77"/>
      <c r="Q30"/>
    </row>
    <row r="31" spans="1:17" ht="15" x14ac:dyDescent="0.25">
      <c r="A31" s="61" t="s">
        <v>18</v>
      </c>
      <c r="B31" s="26"/>
      <c r="C31" s="29">
        <v>20</v>
      </c>
      <c r="D31" s="29">
        <v>20</v>
      </c>
      <c r="E31" s="30">
        <v>5300391</v>
      </c>
      <c r="F31" s="29"/>
      <c r="G31" s="29">
        <v>20</v>
      </c>
      <c r="H31" s="30">
        <v>5300391</v>
      </c>
      <c r="I31" s="30">
        <f t="shared" si="10"/>
        <v>265019.55</v>
      </c>
      <c r="J31" s="31">
        <v>3</v>
      </c>
      <c r="K31" s="29"/>
      <c r="L31" s="29">
        <v>0</v>
      </c>
      <c r="M31" s="29">
        <v>0</v>
      </c>
      <c r="N31" s="30">
        <v>0</v>
      </c>
      <c r="O31" s="76"/>
      <c r="P31" s="77"/>
      <c r="Q31"/>
    </row>
    <row r="32" spans="1:17" ht="15" x14ac:dyDescent="0.25">
      <c r="A32" s="61" t="s">
        <v>19</v>
      </c>
      <c r="B32" s="26"/>
      <c r="C32" s="29">
        <v>81</v>
      </c>
      <c r="D32" s="29">
        <v>81</v>
      </c>
      <c r="E32" s="30">
        <v>18456401</v>
      </c>
      <c r="F32" s="29"/>
      <c r="G32" s="29">
        <v>81</v>
      </c>
      <c r="H32" s="30">
        <v>18456401</v>
      </c>
      <c r="I32" s="30">
        <f t="shared" si="10"/>
        <v>227856.80246913582</v>
      </c>
      <c r="J32" s="31">
        <v>6</v>
      </c>
      <c r="K32" s="29"/>
      <c r="L32" s="29">
        <v>0</v>
      </c>
      <c r="M32" s="29">
        <v>0</v>
      </c>
      <c r="N32" s="30">
        <v>0</v>
      </c>
      <c r="O32" s="76"/>
      <c r="P32" s="77"/>
      <c r="Q32"/>
    </row>
    <row r="33" spans="1:17" ht="15" x14ac:dyDescent="0.25">
      <c r="A33" s="61" t="s">
        <v>20</v>
      </c>
      <c r="B33" s="26"/>
      <c r="C33" s="29">
        <v>20</v>
      </c>
      <c r="D33" s="29">
        <v>101</v>
      </c>
      <c r="E33" s="30">
        <v>16094114</v>
      </c>
      <c r="F33" s="29"/>
      <c r="G33" s="29">
        <v>19</v>
      </c>
      <c r="H33" s="30">
        <v>2689975</v>
      </c>
      <c r="I33" s="30">
        <f t="shared" si="10"/>
        <v>141577.63157894736</v>
      </c>
      <c r="J33" s="31">
        <v>17</v>
      </c>
      <c r="K33" s="29"/>
      <c r="L33" s="29">
        <v>1</v>
      </c>
      <c r="M33" s="29">
        <v>82</v>
      </c>
      <c r="N33" s="30">
        <v>13404139</v>
      </c>
      <c r="O33" s="76">
        <f>(N33/L33)</f>
        <v>13404139</v>
      </c>
      <c r="P33" s="77">
        <f>(N33/M33)</f>
        <v>163465.10975609755</v>
      </c>
      <c r="Q33"/>
    </row>
    <row r="34" spans="1:17" ht="15" x14ac:dyDescent="0.25">
      <c r="A34" s="62"/>
      <c r="B34" s="26"/>
      <c r="C34" s="78"/>
      <c r="D34" s="78"/>
      <c r="E34" s="76"/>
      <c r="F34" s="78"/>
      <c r="G34" s="78"/>
      <c r="H34" s="76"/>
      <c r="I34" s="30"/>
      <c r="J34" s="31"/>
      <c r="K34" s="29"/>
      <c r="L34" s="78"/>
      <c r="M34" s="78"/>
      <c r="N34" s="76"/>
      <c r="O34" s="76"/>
      <c r="P34" s="77"/>
      <c r="Q34"/>
    </row>
    <row r="35" spans="1:17" ht="15" x14ac:dyDescent="0.25">
      <c r="A35" s="59" t="s">
        <v>21</v>
      </c>
      <c r="B35" s="26"/>
      <c r="C35" s="29">
        <f>SUM(C36:C38)</f>
        <v>283</v>
      </c>
      <c r="D35" s="29">
        <f>SUM(D36:D38)</f>
        <v>444</v>
      </c>
      <c r="E35" s="30">
        <f>SUM(E36:E38)</f>
        <v>91839949</v>
      </c>
      <c r="F35" s="29"/>
      <c r="G35" s="29">
        <f>SUM(G36:G38)</f>
        <v>281</v>
      </c>
      <c r="H35" s="30">
        <f>SUM(H36:H38)</f>
        <v>65389949</v>
      </c>
      <c r="I35" s="30">
        <f t="shared" ref="I35" si="13">(H35/G35)</f>
        <v>232704.44483985766</v>
      </c>
      <c r="J35" s="31"/>
      <c r="K35" s="29"/>
      <c r="L35" s="29">
        <f>SUM(L36:L38)</f>
        <v>2</v>
      </c>
      <c r="M35" s="29">
        <f>SUM(M36:M38)</f>
        <v>163</v>
      </c>
      <c r="N35" s="30">
        <f>SUM(N36:N38)</f>
        <v>26450000</v>
      </c>
      <c r="O35" s="76">
        <f t="shared" ref="O35:O36" si="14">(N35/L35)</f>
        <v>13225000</v>
      </c>
      <c r="P35" s="77">
        <f t="shared" ref="P35:P36" si="15">(N35/M35)</f>
        <v>162269.93865030675</v>
      </c>
      <c r="Q35"/>
    </row>
    <row r="36" spans="1:17" ht="15" x14ac:dyDescent="0.25">
      <c r="A36" s="61" t="s">
        <v>22</v>
      </c>
      <c r="B36" s="26"/>
      <c r="C36" s="29">
        <v>58</v>
      </c>
      <c r="D36" s="29">
        <v>73</v>
      </c>
      <c r="E36" s="30">
        <v>18057717</v>
      </c>
      <c r="F36" s="29"/>
      <c r="G36" s="29">
        <v>57</v>
      </c>
      <c r="H36" s="30">
        <v>14757717</v>
      </c>
      <c r="I36" s="30">
        <f>(H36/G36)</f>
        <v>258907.31578947368</v>
      </c>
      <c r="J36" s="31">
        <v>4</v>
      </c>
      <c r="K36" s="29"/>
      <c r="L36" s="29">
        <v>1</v>
      </c>
      <c r="M36" s="29">
        <v>16</v>
      </c>
      <c r="N36" s="30">
        <v>3300000</v>
      </c>
      <c r="O36" s="76">
        <f t="shared" si="14"/>
        <v>3300000</v>
      </c>
      <c r="P36" s="77">
        <f t="shared" si="15"/>
        <v>206250</v>
      </c>
      <c r="Q36"/>
    </row>
    <row r="37" spans="1:17" ht="15" x14ac:dyDescent="0.25">
      <c r="A37" s="61" t="s">
        <v>23</v>
      </c>
      <c r="B37" s="26"/>
      <c r="C37" s="29">
        <v>131</v>
      </c>
      <c r="D37" s="29">
        <v>131</v>
      </c>
      <c r="E37" s="30">
        <v>29401813</v>
      </c>
      <c r="F37" s="29"/>
      <c r="G37" s="29">
        <v>131</v>
      </c>
      <c r="H37" s="30">
        <v>29401813</v>
      </c>
      <c r="I37" s="30">
        <f>(H37/G37)</f>
        <v>224441.32061068702</v>
      </c>
      <c r="J37" s="31">
        <v>11</v>
      </c>
      <c r="K37" s="29"/>
      <c r="L37" s="29">
        <v>0</v>
      </c>
      <c r="M37" s="29">
        <v>0</v>
      </c>
      <c r="N37" s="30">
        <v>0</v>
      </c>
      <c r="O37" s="76"/>
      <c r="P37" s="77"/>
      <c r="Q37"/>
    </row>
    <row r="38" spans="1:17" ht="15" x14ac:dyDescent="0.25">
      <c r="A38" s="61" t="s">
        <v>24</v>
      </c>
      <c r="B38" s="26"/>
      <c r="C38" s="29">
        <v>94</v>
      </c>
      <c r="D38" s="29">
        <v>240</v>
      </c>
      <c r="E38" s="30">
        <v>44380419</v>
      </c>
      <c r="F38" s="29"/>
      <c r="G38" s="29">
        <v>93</v>
      </c>
      <c r="H38" s="30">
        <v>21230419</v>
      </c>
      <c r="I38" s="30">
        <f>(H38/G38)</f>
        <v>228284.07526881719</v>
      </c>
      <c r="J38" s="31">
        <v>5</v>
      </c>
      <c r="K38" s="29"/>
      <c r="L38" s="29">
        <v>1</v>
      </c>
      <c r="M38" s="29">
        <v>147</v>
      </c>
      <c r="N38" s="30">
        <v>23150000</v>
      </c>
      <c r="O38" s="76">
        <f>(N38/L38)</f>
        <v>23150000</v>
      </c>
      <c r="P38" s="77">
        <f>(N38/M38)</f>
        <v>157482.99319727891</v>
      </c>
      <c r="Q38"/>
    </row>
    <row r="39" spans="1:17" ht="15" x14ac:dyDescent="0.25">
      <c r="A39" s="62"/>
      <c r="B39" s="26"/>
      <c r="C39" s="78"/>
      <c r="D39" s="78"/>
      <c r="E39" s="76"/>
      <c r="F39" s="78"/>
      <c r="G39" s="78"/>
      <c r="H39" s="76"/>
      <c r="I39" s="30"/>
      <c r="J39" s="31"/>
      <c r="K39" s="29"/>
      <c r="L39" s="78"/>
      <c r="M39" s="78"/>
      <c r="N39" s="76"/>
      <c r="O39" s="76"/>
      <c r="P39" s="77"/>
      <c r="Q39"/>
    </row>
    <row r="40" spans="1:17" ht="15" x14ac:dyDescent="0.25">
      <c r="A40" s="59" t="s">
        <v>25</v>
      </c>
      <c r="B40" s="26"/>
      <c r="C40" s="29">
        <f>SUM(C41:C43)</f>
        <v>170</v>
      </c>
      <c r="D40" s="29">
        <f>SUM(D41:D43)</f>
        <v>170</v>
      </c>
      <c r="E40" s="30">
        <f>SUM(E41:E43)</f>
        <v>35244488</v>
      </c>
      <c r="F40" s="29"/>
      <c r="G40" s="29">
        <f>SUM(G41:G43)</f>
        <v>170</v>
      </c>
      <c r="H40" s="30">
        <f>SUM(H41:H43)</f>
        <v>35244488</v>
      </c>
      <c r="I40" s="30">
        <f t="shared" ref="I40" si="16">(H40/G40)</f>
        <v>207320.51764705882</v>
      </c>
      <c r="J40" s="31"/>
      <c r="K40" s="29"/>
      <c r="L40" s="29"/>
      <c r="M40" s="29"/>
      <c r="N40" s="30"/>
      <c r="O40" s="76"/>
      <c r="P40" s="77"/>
      <c r="Q40"/>
    </row>
    <row r="41" spans="1:17" ht="15" x14ac:dyDescent="0.25">
      <c r="A41" s="61" t="s">
        <v>26</v>
      </c>
      <c r="B41" s="26"/>
      <c r="C41" s="29">
        <v>17</v>
      </c>
      <c r="D41" s="29">
        <v>17</v>
      </c>
      <c r="E41" s="30">
        <v>3873566</v>
      </c>
      <c r="F41" s="29"/>
      <c r="G41" s="29">
        <v>17</v>
      </c>
      <c r="H41" s="30">
        <v>3873566</v>
      </c>
      <c r="I41" s="30">
        <f>(H41/G41)</f>
        <v>227856.82352941178</v>
      </c>
      <c r="J41" s="31">
        <v>6</v>
      </c>
      <c r="K41" s="29"/>
      <c r="L41" s="29">
        <v>0</v>
      </c>
      <c r="M41" s="29">
        <v>0</v>
      </c>
      <c r="N41" s="30">
        <v>0</v>
      </c>
      <c r="O41" s="76"/>
      <c r="P41" s="77"/>
      <c r="Q41"/>
    </row>
    <row r="42" spans="1:17" ht="15" x14ac:dyDescent="0.25">
      <c r="A42" s="61" t="s">
        <v>27</v>
      </c>
      <c r="B42" s="26"/>
      <c r="C42" s="29">
        <v>56</v>
      </c>
      <c r="D42" s="29">
        <v>56</v>
      </c>
      <c r="E42" s="30">
        <v>11247922</v>
      </c>
      <c r="F42" s="29"/>
      <c r="G42" s="29">
        <v>56</v>
      </c>
      <c r="H42" s="30">
        <v>11247922</v>
      </c>
      <c r="I42" s="30">
        <f>(H42/G42)</f>
        <v>200855.75</v>
      </c>
      <c r="J42" s="31">
        <v>15</v>
      </c>
      <c r="K42" s="29"/>
      <c r="L42" s="29">
        <v>0</v>
      </c>
      <c r="M42" s="29">
        <v>0</v>
      </c>
      <c r="N42" s="30">
        <v>0</v>
      </c>
      <c r="O42" s="76"/>
      <c r="P42" s="77"/>
      <c r="Q42"/>
    </row>
    <row r="43" spans="1:17" ht="15" x14ac:dyDescent="0.25">
      <c r="A43" s="61" t="s">
        <v>28</v>
      </c>
      <c r="B43" s="26"/>
      <c r="C43" s="29">
        <v>97</v>
      </c>
      <c r="D43" s="29">
        <v>97</v>
      </c>
      <c r="E43" s="30">
        <v>20123000</v>
      </c>
      <c r="F43" s="29"/>
      <c r="G43" s="29">
        <v>97</v>
      </c>
      <c r="H43" s="30">
        <v>20123000</v>
      </c>
      <c r="I43" s="30">
        <f>(H43/G43)</f>
        <v>207453.60824742267</v>
      </c>
      <c r="J43" s="31">
        <v>14</v>
      </c>
      <c r="K43" s="29"/>
      <c r="L43" s="29">
        <v>0</v>
      </c>
      <c r="M43" s="29">
        <v>0</v>
      </c>
      <c r="N43" s="30">
        <v>0</v>
      </c>
      <c r="O43" s="76"/>
      <c r="P43" s="77"/>
      <c r="Q43"/>
    </row>
    <row r="44" spans="1:17" ht="15" x14ac:dyDescent="0.25">
      <c r="A44" s="61"/>
      <c r="B44" s="26"/>
      <c r="C44" s="78"/>
      <c r="D44" s="78"/>
      <c r="E44" s="76"/>
      <c r="F44" s="78"/>
      <c r="G44" s="78"/>
      <c r="H44" s="76"/>
      <c r="I44" s="30"/>
      <c r="J44" s="31"/>
      <c r="K44" s="29"/>
      <c r="L44" s="29"/>
      <c r="M44" s="29"/>
      <c r="N44" s="30"/>
      <c r="O44" s="76"/>
      <c r="P44" s="77"/>
      <c r="Q44"/>
    </row>
    <row r="45" spans="1:17" ht="15" x14ac:dyDescent="0.25">
      <c r="A45" s="59" t="s">
        <v>39</v>
      </c>
      <c r="B45" s="26"/>
      <c r="C45" s="29"/>
      <c r="D45" s="29"/>
      <c r="E45" s="30"/>
      <c r="F45" s="29"/>
      <c r="G45" s="29"/>
      <c r="H45" s="30"/>
      <c r="I45" s="30"/>
      <c r="J45" s="31"/>
      <c r="K45" s="29"/>
      <c r="L45" s="29"/>
      <c r="M45" s="29"/>
      <c r="N45" s="30"/>
      <c r="O45" s="76"/>
      <c r="P45" s="77"/>
      <c r="Q45"/>
    </row>
    <row r="46" spans="1:17" ht="15" x14ac:dyDescent="0.25">
      <c r="A46" s="61" t="s">
        <v>50</v>
      </c>
      <c r="B46" s="26"/>
      <c r="C46" s="29"/>
      <c r="D46" s="29"/>
      <c r="E46" s="30"/>
      <c r="F46" s="29"/>
      <c r="G46" s="29"/>
      <c r="H46" s="30"/>
      <c r="I46" s="30"/>
      <c r="J46" s="31"/>
      <c r="K46" s="29"/>
      <c r="L46" s="29"/>
      <c r="M46" s="29"/>
      <c r="N46" s="30"/>
      <c r="O46" s="76"/>
      <c r="P46" s="77"/>
      <c r="Q46"/>
    </row>
    <row r="47" spans="1:17" ht="15" x14ac:dyDescent="0.25">
      <c r="A47" s="63" t="s">
        <v>61</v>
      </c>
      <c r="B47" s="26"/>
      <c r="C47" s="29"/>
      <c r="D47" s="29"/>
      <c r="E47" s="30"/>
      <c r="F47" s="29"/>
      <c r="G47" s="29"/>
      <c r="H47" s="30"/>
      <c r="I47" s="30"/>
      <c r="J47" s="31"/>
      <c r="K47" s="29"/>
      <c r="L47" s="29"/>
      <c r="M47" s="29"/>
      <c r="N47" s="30"/>
      <c r="O47" s="76"/>
      <c r="P47" s="77"/>
      <c r="Q47"/>
    </row>
    <row r="48" spans="1:17" ht="15" x14ac:dyDescent="0.25">
      <c r="A48" s="63" t="s">
        <v>62</v>
      </c>
      <c r="B48" s="26"/>
      <c r="C48" s="29"/>
      <c r="D48" s="29"/>
      <c r="E48" s="30"/>
      <c r="F48" s="29"/>
      <c r="G48" s="29"/>
      <c r="H48" s="30"/>
      <c r="I48" s="30"/>
      <c r="J48" s="31"/>
      <c r="K48" s="29"/>
      <c r="L48" s="29"/>
      <c r="M48" s="29"/>
      <c r="N48" s="30"/>
      <c r="O48" s="76"/>
      <c r="P48" s="77"/>
      <c r="Q48"/>
    </row>
    <row r="49" spans="1:17" ht="15" x14ac:dyDescent="0.25">
      <c r="A49" s="61" t="s">
        <v>29</v>
      </c>
      <c r="B49" s="26"/>
      <c r="C49" s="29">
        <v>5</v>
      </c>
      <c r="D49" s="29">
        <v>5</v>
      </c>
      <c r="E49" s="30">
        <v>1736292</v>
      </c>
      <c r="F49" s="29"/>
      <c r="G49" s="29">
        <v>5</v>
      </c>
      <c r="H49" s="30">
        <v>1736292</v>
      </c>
      <c r="I49" s="30">
        <f>(H49/G49)</f>
        <v>347258.4</v>
      </c>
      <c r="J49" s="31">
        <v>2</v>
      </c>
      <c r="K49" s="29"/>
      <c r="L49" s="29">
        <v>0</v>
      </c>
      <c r="M49" s="29">
        <v>0</v>
      </c>
      <c r="N49" s="30">
        <v>0</v>
      </c>
      <c r="O49" s="76"/>
      <c r="P49" s="77"/>
      <c r="Q49"/>
    </row>
    <row r="50" spans="1:17" ht="15" x14ac:dyDescent="0.25">
      <c r="A50" s="61" t="s">
        <v>30</v>
      </c>
      <c r="B50" s="26"/>
      <c r="C50" s="29">
        <v>14</v>
      </c>
      <c r="D50" s="29">
        <v>14</v>
      </c>
      <c r="E50" s="30">
        <v>3037901</v>
      </c>
      <c r="F50" s="29"/>
      <c r="G50" s="29">
        <v>14</v>
      </c>
      <c r="H50" s="30">
        <v>3037901</v>
      </c>
      <c r="I50" s="30">
        <f>(H50/G50)</f>
        <v>216992.92857142858</v>
      </c>
      <c r="J50" s="31">
        <v>12</v>
      </c>
      <c r="K50" s="29"/>
      <c r="L50" s="29">
        <v>0</v>
      </c>
      <c r="M50" s="29">
        <v>0</v>
      </c>
      <c r="N50" s="30">
        <v>0</v>
      </c>
      <c r="O50" s="76"/>
      <c r="P50" s="77"/>
      <c r="Q50"/>
    </row>
    <row r="51" spans="1:17" ht="15" x14ac:dyDescent="0.25">
      <c r="A51" s="61"/>
      <c r="B51" s="26"/>
      <c r="C51" s="29"/>
      <c r="D51" s="29"/>
      <c r="E51" s="30"/>
      <c r="F51" s="29"/>
      <c r="G51" s="29"/>
      <c r="H51" s="30"/>
      <c r="I51" s="30"/>
      <c r="J51" s="31"/>
      <c r="K51" s="29"/>
      <c r="L51" s="29"/>
      <c r="M51" s="29"/>
      <c r="N51" s="30"/>
      <c r="O51" s="76"/>
      <c r="P51" s="77"/>
      <c r="Q51"/>
    </row>
    <row r="52" spans="1:17" ht="15" x14ac:dyDescent="0.25">
      <c r="A52" s="59" t="s">
        <v>40</v>
      </c>
      <c r="B52" s="26"/>
      <c r="C52" s="29"/>
      <c r="D52" s="29"/>
      <c r="E52" s="30"/>
      <c r="F52" s="29"/>
      <c r="G52" s="29"/>
      <c r="H52" s="30"/>
      <c r="I52" s="30"/>
      <c r="J52" s="31"/>
      <c r="K52" s="29"/>
      <c r="L52" s="29"/>
      <c r="M52" s="29"/>
      <c r="N52" s="30"/>
      <c r="O52" s="76"/>
      <c r="P52" s="77"/>
      <c r="Q52"/>
    </row>
    <row r="53" spans="1:17" ht="15" x14ac:dyDescent="0.25">
      <c r="A53" s="61" t="s">
        <v>51</v>
      </c>
      <c r="B53" s="26"/>
      <c r="C53" s="29"/>
      <c r="D53" s="29"/>
      <c r="E53" s="30"/>
      <c r="F53" s="29"/>
      <c r="G53" s="29"/>
      <c r="H53" s="30"/>
      <c r="I53" s="30"/>
      <c r="J53" s="31"/>
      <c r="K53" s="29"/>
      <c r="L53" s="29"/>
      <c r="M53" s="29"/>
      <c r="N53" s="30"/>
      <c r="O53" s="76"/>
      <c r="P53" s="77"/>
      <c r="Q53"/>
    </row>
    <row r="54" spans="1:17" ht="15" x14ac:dyDescent="0.25">
      <c r="A54" s="63" t="s">
        <v>63</v>
      </c>
      <c r="B54" s="26"/>
      <c r="C54" s="29"/>
      <c r="D54" s="29"/>
      <c r="E54" s="30"/>
      <c r="F54" s="29"/>
      <c r="G54" s="29"/>
      <c r="H54" s="30"/>
      <c r="I54" s="30"/>
      <c r="J54" s="31"/>
      <c r="K54" s="29"/>
      <c r="L54" s="29"/>
      <c r="M54" s="29"/>
      <c r="N54" s="30"/>
      <c r="O54" s="76"/>
      <c r="P54" s="77"/>
      <c r="Q54"/>
    </row>
    <row r="55" spans="1:17" ht="15" x14ac:dyDescent="0.25">
      <c r="A55" s="63" t="s">
        <v>64</v>
      </c>
      <c r="B55" s="26"/>
      <c r="C55" s="29"/>
      <c r="D55" s="29"/>
      <c r="E55" s="30"/>
      <c r="F55" s="29"/>
      <c r="G55" s="29"/>
      <c r="H55" s="30"/>
      <c r="I55" s="30"/>
      <c r="J55" s="31"/>
      <c r="K55" s="29"/>
      <c r="L55" s="29"/>
      <c r="M55" s="29"/>
      <c r="N55" s="30"/>
      <c r="O55" s="76"/>
      <c r="P55" s="77"/>
      <c r="Q55"/>
    </row>
    <row r="56" spans="1:17" ht="15" x14ac:dyDescent="0.25">
      <c r="A56" s="61" t="s">
        <v>31</v>
      </c>
      <c r="B56" s="26"/>
      <c r="C56" s="29">
        <v>4</v>
      </c>
      <c r="D56" s="29">
        <v>4</v>
      </c>
      <c r="E56" s="30">
        <v>866455</v>
      </c>
      <c r="F56" s="29"/>
      <c r="G56" s="29">
        <v>4</v>
      </c>
      <c r="H56" s="30">
        <v>866455</v>
      </c>
      <c r="I56" s="30">
        <f>(H56/G56)</f>
        <v>216613.75</v>
      </c>
      <c r="J56" s="31">
        <v>13</v>
      </c>
      <c r="K56" s="29"/>
      <c r="L56" s="29">
        <v>0</v>
      </c>
      <c r="M56" s="29">
        <v>0</v>
      </c>
      <c r="N56" s="30">
        <v>0</v>
      </c>
      <c r="O56" s="76"/>
      <c r="P56" s="77"/>
      <c r="Q56"/>
    </row>
    <row r="57" spans="1:17" ht="15" x14ac:dyDescent="0.25">
      <c r="A57" s="61" t="s">
        <v>52</v>
      </c>
      <c r="B57" s="26"/>
      <c r="C57" s="29"/>
      <c r="D57" s="29"/>
      <c r="E57" s="30"/>
      <c r="F57" s="29"/>
      <c r="G57" s="29"/>
      <c r="H57" s="30"/>
      <c r="I57" s="30"/>
      <c r="J57" s="31"/>
      <c r="K57" s="29"/>
      <c r="L57" s="29"/>
      <c r="M57" s="29"/>
      <c r="N57" s="30"/>
      <c r="O57" s="76"/>
      <c r="P57" s="77"/>
      <c r="Q57"/>
    </row>
    <row r="58" spans="1:17" ht="15" x14ac:dyDescent="0.25">
      <c r="A58" s="63" t="s">
        <v>65</v>
      </c>
      <c r="B58" s="26"/>
      <c r="C58" s="29">
        <v>0</v>
      </c>
      <c r="D58" s="29">
        <v>0</v>
      </c>
      <c r="E58" s="30">
        <v>0</v>
      </c>
      <c r="F58" s="29"/>
      <c r="G58" s="29">
        <v>0</v>
      </c>
      <c r="H58" s="30">
        <v>0</v>
      </c>
      <c r="I58" s="30"/>
      <c r="J58" s="31"/>
      <c r="K58" s="29"/>
      <c r="L58" s="29">
        <v>0</v>
      </c>
      <c r="M58" s="29">
        <v>0</v>
      </c>
      <c r="N58" s="30">
        <v>0</v>
      </c>
      <c r="O58" s="76"/>
      <c r="P58" s="77"/>
      <c r="Q58"/>
    </row>
    <row r="59" spans="1:17" ht="15" x14ac:dyDescent="0.25">
      <c r="A59" s="63" t="s">
        <v>66</v>
      </c>
      <c r="B59" s="26"/>
      <c r="C59" s="29"/>
      <c r="D59" s="29"/>
      <c r="E59" s="30"/>
      <c r="F59" s="29"/>
      <c r="G59" s="29"/>
      <c r="H59" s="30"/>
      <c r="I59" s="30"/>
      <c r="J59" s="31"/>
      <c r="K59" s="29"/>
      <c r="L59" s="29"/>
      <c r="M59" s="29"/>
      <c r="N59" s="30"/>
      <c r="O59" s="76"/>
      <c r="P59" s="77"/>
      <c r="Q59"/>
    </row>
    <row r="60" spans="1:17" ht="15" x14ac:dyDescent="0.25">
      <c r="A60" s="61" t="s">
        <v>32</v>
      </c>
      <c r="B60" s="26"/>
      <c r="C60" s="29">
        <v>9</v>
      </c>
      <c r="D60" s="29">
        <v>9</v>
      </c>
      <c r="E60" s="30">
        <v>11481000</v>
      </c>
      <c r="F60" s="29"/>
      <c r="G60" s="29">
        <v>9</v>
      </c>
      <c r="H60" s="30">
        <v>11481000</v>
      </c>
      <c r="I60" s="30">
        <f>(H60/G60)</f>
        <v>1275666.6666666667</v>
      </c>
      <c r="J60" s="31">
        <v>1</v>
      </c>
      <c r="K60" s="29"/>
      <c r="L60" s="29">
        <v>0</v>
      </c>
      <c r="M60" s="29">
        <v>0</v>
      </c>
      <c r="N60" s="30">
        <v>0</v>
      </c>
      <c r="O60" s="76"/>
      <c r="P60" s="77"/>
      <c r="Q60"/>
    </row>
    <row r="61" spans="1:17" ht="15" x14ac:dyDescent="0.25">
      <c r="A61" s="61" t="s">
        <v>53</v>
      </c>
      <c r="B61" s="26"/>
      <c r="C61" s="29"/>
      <c r="D61" s="29"/>
      <c r="E61" s="30"/>
      <c r="F61" s="29"/>
      <c r="G61" s="29"/>
      <c r="H61" s="30"/>
      <c r="I61" s="30"/>
      <c r="J61" s="31"/>
      <c r="K61" s="29"/>
      <c r="L61" s="29"/>
      <c r="M61" s="29"/>
      <c r="N61" s="30"/>
      <c r="O61" s="76"/>
      <c r="P61" s="77"/>
      <c r="Q61"/>
    </row>
    <row r="62" spans="1:17" ht="15" x14ac:dyDescent="0.25">
      <c r="A62" s="63" t="s">
        <v>67</v>
      </c>
      <c r="B62" s="26"/>
      <c r="C62" s="29">
        <v>1</v>
      </c>
      <c r="D62" s="29">
        <v>1</v>
      </c>
      <c r="E62" s="30">
        <v>332804</v>
      </c>
      <c r="F62" s="29"/>
      <c r="G62" s="29">
        <v>1</v>
      </c>
      <c r="H62" s="30">
        <v>332804</v>
      </c>
      <c r="I62" s="30">
        <f t="shared" ref="I62" si="17">(H62/G62)</f>
        <v>332804</v>
      </c>
      <c r="J62" s="31"/>
      <c r="K62" s="29"/>
      <c r="L62" s="29">
        <v>0</v>
      </c>
      <c r="M62" s="29">
        <v>0</v>
      </c>
      <c r="N62" s="30">
        <v>0</v>
      </c>
      <c r="O62" s="76"/>
      <c r="P62" s="77"/>
      <c r="Q62"/>
    </row>
    <row r="63" spans="1:17" ht="15" x14ac:dyDescent="0.25">
      <c r="A63" s="64"/>
      <c r="B63" s="26"/>
      <c r="C63" s="29"/>
      <c r="D63" s="29"/>
      <c r="E63" s="30"/>
      <c r="F63" s="29"/>
      <c r="G63" s="29"/>
      <c r="H63" s="30"/>
      <c r="I63" s="30"/>
      <c r="J63" s="31"/>
      <c r="K63" s="29"/>
      <c r="L63" s="29"/>
      <c r="M63" s="29"/>
      <c r="N63" s="30"/>
      <c r="O63" s="76"/>
      <c r="P63" s="77"/>
      <c r="Q63"/>
    </row>
    <row r="64" spans="1:17" ht="15" x14ac:dyDescent="0.25">
      <c r="A64" s="59" t="s">
        <v>41</v>
      </c>
      <c r="B64" s="26"/>
      <c r="C64" s="29"/>
      <c r="D64" s="29"/>
      <c r="E64" s="30"/>
      <c r="F64" s="29"/>
      <c r="G64" s="29"/>
      <c r="H64" s="30"/>
      <c r="I64" s="30"/>
      <c r="J64" s="31"/>
      <c r="K64" s="29"/>
      <c r="L64" s="29"/>
      <c r="M64" s="29"/>
      <c r="N64" s="30"/>
      <c r="O64" s="76"/>
      <c r="P64" s="77"/>
    </row>
    <row r="65" spans="1:17" ht="15" x14ac:dyDescent="0.25">
      <c r="A65" s="61" t="s">
        <v>54</v>
      </c>
      <c r="B65" s="26"/>
      <c r="C65" s="29"/>
      <c r="D65" s="29"/>
      <c r="E65" s="30"/>
      <c r="F65" s="29"/>
      <c r="G65" s="29"/>
      <c r="H65" s="30"/>
      <c r="I65" s="30"/>
      <c r="J65" s="31"/>
      <c r="K65" s="29"/>
      <c r="L65" s="29"/>
      <c r="M65" s="29"/>
      <c r="N65" s="30"/>
      <c r="O65" s="76"/>
      <c r="P65" s="77"/>
    </row>
    <row r="66" spans="1:17" ht="15" x14ac:dyDescent="0.25">
      <c r="A66" s="61" t="s">
        <v>68</v>
      </c>
      <c r="B66" s="26"/>
      <c r="C66" s="29">
        <v>2</v>
      </c>
      <c r="D66" s="29">
        <v>2</v>
      </c>
      <c r="E66" s="30">
        <v>200000</v>
      </c>
      <c r="F66" s="29"/>
      <c r="G66" s="29">
        <v>2</v>
      </c>
      <c r="H66" s="30">
        <v>200000</v>
      </c>
      <c r="I66" s="30">
        <f>(H66/G66)</f>
        <v>100000</v>
      </c>
      <c r="J66" s="31">
        <v>18</v>
      </c>
      <c r="K66" s="29"/>
      <c r="L66" s="29">
        <v>0</v>
      </c>
      <c r="M66" s="29">
        <v>0</v>
      </c>
      <c r="N66" s="30">
        <v>0</v>
      </c>
      <c r="O66" s="76"/>
      <c r="P66" s="77"/>
    </row>
    <row r="67" spans="1:17" ht="15" x14ac:dyDescent="0.25">
      <c r="A67" s="61" t="s">
        <v>33</v>
      </c>
      <c r="B67" s="26"/>
      <c r="C67" s="29">
        <v>7</v>
      </c>
      <c r="D67" s="29">
        <v>7</v>
      </c>
      <c r="E67" s="30">
        <v>1182935</v>
      </c>
      <c r="F67" s="29"/>
      <c r="G67" s="29">
        <v>7</v>
      </c>
      <c r="H67" s="30">
        <v>1182935</v>
      </c>
      <c r="I67" s="30">
        <f>(H67/G67)</f>
        <v>168990.71428571429</v>
      </c>
      <c r="J67" s="31">
        <v>16</v>
      </c>
      <c r="K67" s="29"/>
      <c r="L67" s="29">
        <v>0</v>
      </c>
      <c r="M67" s="29">
        <v>0</v>
      </c>
      <c r="N67" s="30">
        <v>0</v>
      </c>
      <c r="O67" s="76"/>
      <c r="P67" s="77"/>
    </row>
    <row r="68" spans="1:17" ht="15" x14ac:dyDescent="0.25">
      <c r="A68" s="61" t="s">
        <v>69</v>
      </c>
      <c r="B68" s="26"/>
      <c r="C68" s="29"/>
      <c r="D68" s="29"/>
      <c r="E68" s="30"/>
      <c r="F68" s="29"/>
      <c r="G68" s="29"/>
      <c r="H68" s="30"/>
      <c r="I68" s="30"/>
      <c r="J68" s="29"/>
      <c r="K68" s="29"/>
      <c r="L68" s="29"/>
      <c r="M68" s="29"/>
      <c r="N68" s="30"/>
      <c r="O68" s="76"/>
      <c r="P68" s="77"/>
    </row>
    <row r="69" spans="1:17" ht="15" x14ac:dyDescent="0.25">
      <c r="A69" s="63" t="s">
        <v>70</v>
      </c>
      <c r="B69" s="26"/>
      <c r="C69" s="29">
        <v>5</v>
      </c>
      <c r="D69" s="29">
        <v>5</v>
      </c>
      <c r="E69" s="30">
        <v>1218112</v>
      </c>
      <c r="F69" s="29"/>
      <c r="G69" s="29">
        <v>5</v>
      </c>
      <c r="H69" s="30">
        <v>1218112</v>
      </c>
      <c r="I69" s="30">
        <f t="shared" ref="I69" si="18">(H69/G69)</f>
        <v>243622.39999999999</v>
      </c>
      <c r="J69" s="29"/>
      <c r="K69" s="29"/>
      <c r="L69" s="29">
        <v>0</v>
      </c>
      <c r="M69" s="29">
        <v>0</v>
      </c>
      <c r="N69" s="30">
        <v>0</v>
      </c>
      <c r="O69" s="76"/>
      <c r="P69" s="77"/>
    </row>
    <row r="70" spans="1:17" ht="15.75" thickBot="1" x14ac:dyDescent="0.3">
      <c r="A70" s="65"/>
      <c r="B70" s="66"/>
      <c r="C70" s="67"/>
      <c r="D70" s="67"/>
      <c r="E70" s="68"/>
      <c r="F70" s="67"/>
      <c r="G70" s="67"/>
      <c r="H70" s="68"/>
      <c r="I70" s="68"/>
      <c r="J70" s="69"/>
      <c r="K70" s="67"/>
      <c r="L70" s="67"/>
      <c r="M70" s="67"/>
      <c r="N70" s="68"/>
      <c r="O70" s="68"/>
      <c r="P70" s="70"/>
    </row>
    <row r="71" spans="1:17" ht="15.75" thickTop="1" x14ac:dyDescent="0.25">
      <c r="A71" s="15"/>
    </row>
    <row r="72" spans="1:17" ht="15" x14ac:dyDescent="0.25">
      <c r="A72" s="16" t="s">
        <v>71</v>
      </c>
    </row>
    <row r="73" spans="1:17" ht="15" x14ac:dyDescent="0.25">
      <c r="A73" s="16" t="s">
        <v>34</v>
      </c>
    </row>
    <row r="74" spans="1:17" x14ac:dyDescent="0.2">
      <c r="A74" s="17" t="s">
        <v>35</v>
      </c>
    </row>
    <row r="75" spans="1:17" x14ac:dyDescent="0.2">
      <c r="A75" s="17" t="s">
        <v>36</v>
      </c>
    </row>
    <row r="76" spans="1:17" x14ac:dyDescent="0.2">
      <c r="A76" s="17" t="s">
        <v>37</v>
      </c>
    </row>
    <row r="77" spans="1:17" x14ac:dyDescent="0.2">
      <c r="A77" s="17" t="s">
        <v>55</v>
      </c>
    </row>
    <row r="78" spans="1:17" x14ac:dyDescent="0.2">
      <c r="A78" s="17" t="s">
        <v>56</v>
      </c>
    </row>
    <row r="79" spans="1:17" x14ac:dyDescent="0.2">
      <c r="A79" s="17" t="s">
        <v>57</v>
      </c>
    </row>
    <row r="80" spans="1:17" x14ac:dyDescent="0.2">
      <c r="A80" s="18" t="s">
        <v>58</v>
      </c>
      <c r="B80" s="9"/>
      <c r="C80" s="8"/>
      <c r="D80" s="8"/>
      <c r="E80" s="14"/>
      <c r="F80" s="10"/>
      <c r="G80" s="10"/>
      <c r="H80" s="11"/>
      <c r="I80" s="11"/>
      <c r="J80" s="12"/>
      <c r="K80" s="10"/>
      <c r="L80" s="10"/>
      <c r="M80" s="10"/>
      <c r="N80" s="11"/>
      <c r="O80" s="11"/>
      <c r="P80" s="11"/>
      <c r="Q80"/>
    </row>
    <row r="81" spans="1:17" x14ac:dyDescent="0.2">
      <c r="A81" s="18" t="s">
        <v>59</v>
      </c>
      <c r="B81" s="9"/>
      <c r="C81" s="8"/>
      <c r="D81" s="8"/>
      <c r="E81" s="14"/>
      <c r="F81" s="10"/>
      <c r="G81" s="10"/>
      <c r="H81" s="11"/>
      <c r="I81" s="11"/>
      <c r="J81" s="12"/>
      <c r="K81" s="10"/>
      <c r="L81" s="10"/>
      <c r="M81" s="10"/>
      <c r="N81" s="11"/>
      <c r="O81" s="11"/>
      <c r="P81" s="11"/>
      <c r="Q81"/>
    </row>
    <row r="82" spans="1:17" x14ac:dyDescent="0.2">
      <c r="A82" s="18" t="s">
        <v>60</v>
      </c>
      <c r="B82" s="13"/>
      <c r="C82" s="10"/>
      <c r="D82" s="10"/>
      <c r="E82" s="11"/>
      <c r="F82" s="10"/>
      <c r="G82" s="10"/>
      <c r="H82" s="11"/>
      <c r="I82" s="11"/>
      <c r="J82" s="12"/>
      <c r="K82" s="10"/>
      <c r="L82" s="10"/>
      <c r="M82" s="10"/>
      <c r="N82" s="11"/>
      <c r="O82" s="11"/>
      <c r="P82" s="11"/>
      <c r="Q82"/>
    </row>
    <row r="83" spans="1:17" x14ac:dyDescent="0.2">
      <c r="A83" s="18"/>
      <c r="B83" s="13"/>
      <c r="C83" s="10"/>
      <c r="D83" s="10"/>
      <c r="E83" s="11"/>
      <c r="F83" s="10"/>
      <c r="G83" s="10"/>
      <c r="H83" s="11"/>
      <c r="I83" s="11"/>
      <c r="J83" s="12"/>
      <c r="K83" s="10"/>
      <c r="L83" s="10"/>
      <c r="M83" s="10"/>
      <c r="N83" s="11"/>
      <c r="O83" s="11"/>
      <c r="P83" s="11"/>
      <c r="Q83"/>
    </row>
    <row r="84" spans="1:17" x14ac:dyDescent="0.2">
      <c r="A84" s="18"/>
      <c r="B84" s="13"/>
      <c r="C84" s="10"/>
      <c r="D84" s="10"/>
      <c r="E84" s="11"/>
      <c r="F84" s="10"/>
      <c r="G84" s="10"/>
      <c r="H84" s="11"/>
      <c r="I84" s="11"/>
      <c r="J84" s="12"/>
      <c r="K84" s="10"/>
      <c r="L84" s="10"/>
      <c r="M84" s="10"/>
      <c r="N84" s="11"/>
      <c r="O84" s="11"/>
      <c r="P84" s="11"/>
      <c r="Q84"/>
    </row>
  </sheetData>
  <phoneticPr fontId="0" type="noConversion"/>
  <pageMargins left="0.75" right="0.75" top="1" bottom="1" header="0.5" footer="0.5"/>
  <pageSetup scale="4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65163C-299B-49C8-B1C9-E3543ADA5EB3}"/>
</file>

<file path=customXml/itemProps2.xml><?xml version="1.0" encoding="utf-8"?>
<ds:datastoreItem xmlns:ds="http://schemas.openxmlformats.org/officeDocument/2006/customXml" ds:itemID="{29C1809A-9492-4E67-AD8D-50129B3FB99B}"/>
</file>

<file path=customXml/itemProps3.xml><?xml version="1.0" encoding="utf-8"?>
<ds:datastoreItem xmlns:ds="http://schemas.openxmlformats.org/officeDocument/2006/customXml" ds:itemID="{D1E5C265-DF18-48FD-BB1D-ABCC0889B2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Company>mdp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Darlene Young</cp:lastModifiedBy>
  <cp:lastPrinted>2016-06-29T16:25:59Z</cp:lastPrinted>
  <dcterms:created xsi:type="dcterms:W3CDTF">2003-04-24T14:06:32Z</dcterms:created>
  <dcterms:modified xsi:type="dcterms:W3CDTF">2016-11-22T15:13:02Z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