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18\Aug18\"/>
    </mc:Choice>
  </mc:AlternateContent>
  <xr:revisionPtr revIDLastSave="0" documentId="8_{CBAB9793-B9AE-459C-9A19-CB9CF58DEE66}" xr6:coauthVersionLast="31" xr6:coauthVersionMax="31" xr10:uidLastSave="{00000000-0000-0000-0000-000000000000}"/>
  <bookViews>
    <workbookView xWindow="0" yWindow="0" windowWidth="28800" windowHeight="12240" xr2:uid="{7D7FD285-5786-4C0A-AA3C-EC718B5265A3}"/>
  </bookViews>
  <sheets>
    <sheet name="Sheet1" sheetId="1" r:id="rId1"/>
    <sheet name="Sheet2" sheetId="2" r:id="rId2"/>
    <sheet name="Sheet3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0" i="1" l="1"/>
  <c r="R70" i="1"/>
  <c r="S68" i="1"/>
  <c r="R68" i="1"/>
  <c r="S67" i="1"/>
  <c r="R67" i="1"/>
  <c r="S63" i="1"/>
  <c r="R63" i="1"/>
  <c r="S61" i="1"/>
  <c r="R61" i="1"/>
  <c r="S59" i="1"/>
  <c r="R59" i="1"/>
  <c r="S57" i="1"/>
  <c r="R57" i="1"/>
  <c r="S51" i="1"/>
  <c r="R51" i="1"/>
  <c r="S50" i="1"/>
  <c r="R50" i="1"/>
  <c r="S44" i="1"/>
  <c r="R44" i="1"/>
  <c r="S43" i="1"/>
  <c r="R43" i="1"/>
  <c r="S42" i="1"/>
  <c r="R42" i="1"/>
  <c r="S41" i="1"/>
  <c r="R41" i="1"/>
  <c r="S39" i="1"/>
  <c r="R39" i="1"/>
  <c r="S38" i="1"/>
  <c r="R38" i="1"/>
  <c r="S37" i="1"/>
  <c r="R37" i="1"/>
  <c r="S36" i="1"/>
  <c r="R36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M70" i="1"/>
  <c r="L70" i="1"/>
  <c r="M68" i="1"/>
  <c r="L68" i="1"/>
  <c r="M67" i="1"/>
  <c r="L67" i="1"/>
  <c r="M63" i="1"/>
  <c r="L63" i="1"/>
  <c r="M61" i="1"/>
  <c r="L61" i="1"/>
  <c r="M59" i="1"/>
  <c r="L59" i="1"/>
  <c r="M57" i="1"/>
  <c r="L57" i="1"/>
  <c r="M51" i="1"/>
  <c r="L51" i="1"/>
  <c r="M50" i="1"/>
  <c r="L50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S15" i="1"/>
  <c r="R15" i="1"/>
  <c r="M15" i="1"/>
  <c r="L15" i="1"/>
  <c r="P70" i="1"/>
  <c r="Q70" i="1" s="1"/>
  <c r="J70" i="1"/>
  <c r="K70" i="1" s="1"/>
  <c r="F70" i="1"/>
  <c r="P68" i="1"/>
  <c r="Q68" i="1" s="1"/>
  <c r="J68" i="1"/>
  <c r="K68" i="1" s="1"/>
  <c r="F68" i="1"/>
  <c r="Q67" i="1"/>
  <c r="P67" i="1"/>
  <c r="J67" i="1"/>
  <c r="K67" i="1" s="1"/>
  <c r="F67" i="1"/>
  <c r="Q63" i="1"/>
  <c r="P63" i="1"/>
  <c r="K63" i="1"/>
  <c r="J63" i="1"/>
  <c r="F63" i="1"/>
  <c r="P61" i="1"/>
  <c r="Q61" i="1" s="1"/>
  <c r="J61" i="1"/>
  <c r="K61" i="1" s="1"/>
  <c r="F61" i="1"/>
  <c r="P57" i="1"/>
  <c r="Q57" i="1" s="1"/>
  <c r="J57" i="1"/>
  <c r="K57" i="1" s="1"/>
  <c r="F57" i="1"/>
  <c r="Q51" i="1"/>
  <c r="P51" i="1"/>
  <c r="J51" i="1"/>
  <c r="K51" i="1" s="1"/>
  <c r="F51" i="1"/>
  <c r="Q50" i="1"/>
  <c r="P50" i="1"/>
  <c r="K50" i="1"/>
  <c r="J50" i="1"/>
  <c r="F50" i="1"/>
  <c r="P44" i="1"/>
  <c r="Q44" i="1" s="1"/>
  <c r="J44" i="1"/>
  <c r="K44" i="1" s="1"/>
  <c r="F44" i="1"/>
  <c r="P43" i="1"/>
  <c r="Q43" i="1" s="1"/>
  <c r="J43" i="1"/>
  <c r="K43" i="1" s="1"/>
  <c r="F43" i="1"/>
  <c r="P42" i="1"/>
  <c r="Q42" i="1" s="1"/>
  <c r="K42" i="1"/>
  <c r="J42" i="1"/>
  <c r="F42" i="1"/>
  <c r="E41" i="1"/>
  <c r="P41" i="1" s="1"/>
  <c r="Q41" i="1" s="1"/>
  <c r="D41" i="1"/>
  <c r="Q39" i="1"/>
  <c r="P39" i="1"/>
  <c r="J39" i="1"/>
  <c r="K39" i="1" s="1"/>
  <c r="F39" i="1"/>
  <c r="Q38" i="1"/>
  <c r="P38" i="1"/>
  <c r="K38" i="1"/>
  <c r="J38" i="1"/>
  <c r="F38" i="1"/>
  <c r="P37" i="1"/>
  <c r="Q37" i="1" s="1"/>
  <c r="J37" i="1"/>
  <c r="K37" i="1" s="1"/>
  <c r="F37" i="1"/>
  <c r="P36" i="1"/>
  <c r="Q36" i="1" s="1"/>
  <c r="J36" i="1"/>
  <c r="K36" i="1" s="1"/>
  <c r="F36" i="1"/>
  <c r="E36" i="1"/>
  <c r="D36" i="1"/>
  <c r="P34" i="1"/>
  <c r="Q34" i="1" s="1"/>
  <c r="J34" i="1"/>
  <c r="K34" i="1" s="1"/>
  <c r="F34" i="1"/>
  <c r="P33" i="1"/>
  <c r="Q33" i="1" s="1"/>
  <c r="J33" i="1"/>
  <c r="K33" i="1" s="1"/>
  <c r="F33" i="1"/>
  <c r="Q32" i="1"/>
  <c r="P32" i="1"/>
  <c r="J32" i="1"/>
  <c r="K32" i="1" s="1"/>
  <c r="F32" i="1"/>
  <c r="Q31" i="1"/>
  <c r="P31" i="1"/>
  <c r="K31" i="1"/>
  <c r="J31" i="1"/>
  <c r="F31" i="1"/>
  <c r="P30" i="1"/>
  <c r="Q30" i="1" s="1"/>
  <c r="J30" i="1"/>
  <c r="K30" i="1" s="1"/>
  <c r="F30" i="1"/>
  <c r="P29" i="1"/>
  <c r="Q29" i="1" s="1"/>
  <c r="J29" i="1"/>
  <c r="K29" i="1" s="1"/>
  <c r="F29" i="1"/>
  <c r="P28" i="1"/>
  <c r="Q28" i="1" s="1"/>
  <c r="J28" i="1"/>
  <c r="K28" i="1" s="1"/>
  <c r="E28" i="1"/>
  <c r="F28" i="1" s="1"/>
  <c r="D28" i="1"/>
  <c r="J25" i="1"/>
  <c r="K25" i="1" s="1"/>
  <c r="I25" i="1"/>
  <c r="H25" i="1"/>
  <c r="G25" i="1"/>
  <c r="E25" i="1"/>
  <c r="D25" i="1"/>
  <c r="H24" i="1"/>
  <c r="H23" i="1" s="1"/>
  <c r="G24" i="1"/>
  <c r="E24" i="1"/>
  <c r="P24" i="1" s="1"/>
  <c r="Q24" i="1" s="1"/>
  <c r="D24" i="1"/>
  <c r="D23" i="1" s="1"/>
  <c r="E23" i="1"/>
  <c r="H22" i="1"/>
  <c r="G22" i="1"/>
  <c r="E22" i="1"/>
  <c r="P22" i="1" s="1"/>
  <c r="Q22" i="1" s="1"/>
  <c r="D22" i="1"/>
  <c r="J22" i="1" s="1"/>
  <c r="K22" i="1" s="1"/>
  <c r="J21" i="1"/>
  <c r="K21" i="1" s="1"/>
  <c r="I21" i="1"/>
  <c r="H21" i="1"/>
  <c r="G21" i="1"/>
  <c r="E21" i="1"/>
  <c r="D21" i="1"/>
  <c r="H20" i="1"/>
  <c r="H19" i="1" s="1"/>
  <c r="G20" i="1"/>
  <c r="E20" i="1"/>
  <c r="P20" i="1" s="1"/>
  <c r="Q20" i="1" s="1"/>
  <c r="D20" i="1"/>
  <c r="D19" i="1" s="1"/>
  <c r="E19" i="1"/>
  <c r="P15" i="1"/>
  <c r="Q15" i="1" s="1"/>
  <c r="J15" i="1"/>
  <c r="K15" i="1" s="1"/>
  <c r="I15" i="1"/>
  <c r="F15" i="1"/>
  <c r="H17" i="1" l="1"/>
  <c r="D17" i="1"/>
  <c r="I23" i="1"/>
  <c r="J23" i="1"/>
  <c r="K23" i="1" s="1"/>
  <c r="F19" i="1"/>
  <c r="F23" i="1"/>
  <c r="P23" i="1"/>
  <c r="Q23" i="1" s="1"/>
  <c r="I20" i="1"/>
  <c r="G23" i="1"/>
  <c r="F41" i="1"/>
  <c r="P19" i="1"/>
  <c r="Q19" i="1" s="1"/>
  <c r="E17" i="1"/>
  <c r="G19" i="1"/>
  <c r="I24" i="1"/>
  <c r="J20" i="1"/>
  <c r="K20" i="1" s="1"/>
  <c r="F22" i="1"/>
  <c r="J24" i="1"/>
  <c r="K24" i="1" s="1"/>
  <c r="J41" i="1"/>
  <c r="K41" i="1" s="1"/>
  <c r="P21" i="1"/>
  <c r="Q21" i="1" s="1"/>
  <c r="F25" i="1"/>
  <c r="I22" i="1"/>
  <c r="F21" i="1"/>
  <c r="P25" i="1"/>
  <c r="Q25" i="1" s="1"/>
  <c r="F20" i="1"/>
  <c r="F24" i="1"/>
  <c r="G17" i="1" l="1"/>
  <c r="P17" i="1"/>
  <c r="Q17" i="1" s="1"/>
  <c r="F17" i="1"/>
  <c r="J17" i="1"/>
  <c r="K17" i="1" s="1"/>
  <c r="J19" i="1"/>
  <c r="K19" i="1" s="1"/>
  <c r="I19" i="1"/>
  <c r="I17" i="1"/>
</calcChain>
</file>

<file path=xl/sharedStrings.xml><?xml version="1.0" encoding="utf-8"?>
<sst xmlns="http://schemas.openxmlformats.org/spreadsheetml/2006/main" count="96" uniqueCount="76">
  <si>
    <t>Table 2A.</t>
  </si>
  <si>
    <t>NEW HOUSING UNITS AUTHORIZED FOR CONSTRUCTION YEAR TO DATE AUGUST  2018 AND 2017</t>
  </si>
  <si>
    <t>YEAR TO DATE</t>
  </si>
  <si>
    <t>TOTAL HOUSING UNITS</t>
  </si>
  <si>
    <t>SINGLE-FAMILY UNITS</t>
  </si>
  <si>
    <t>AUGUST 2018</t>
  </si>
  <si>
    <t>AUGUST 2017</t>
  </si>
  <si>
    <t>PERCENT</t>
  </si>
  <si>
    <t>SINGLE</t>
  </si>
  <si>
    <t>CHANGE</t>
  </si>
  <si>
    <t>STATE PERCENT</t>
  </si>
  <si>
    <t>COUNTY RANK</t>
  </si>
  <si>
    <t>JURISDICTION</t>
  </si>
  <si>
    <t>TOTAL</t>
  </si>
  <si>
    <t>FAMILY</t>
  </si>
  <si>
    <t>NET</t>
  </si>
  <si>
    <t>2018</t>
  </si>
  <si>
    <t>2017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</si>
  <si>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</si>
  <si>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</si>
  <si>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</si>
  <si>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</si>
  <si>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</si>
  <si>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</si>
  <si>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</si>
  <si>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</si>
  <si>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</si>
  <si>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</si>
  <si>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</si>
  <si>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</si>
  <si>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</si>
  <si>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</si>
  <si>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</si>
  <si>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</si>
  <si>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</si>
  <si>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</si>
  <si>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</si>
  <si>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</si>
  <si>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</si>
  <si>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</si>
  <si>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</si>
  <si>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</si>
  <si>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</si>
  <si>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</si>
  <si>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</si>
  <si>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</si>
  <si>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</si>
  <si>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</si>
  <si>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</si>
  <si>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</si>
  <si>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</si>
  <si>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</si>
  <si>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</si>
  <si>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</si>
  <si>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</si>
  <si>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</si>
  <si>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</si>
  <si>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</si>
  <si>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</si>
  <si>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</si>
  <si>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</si>
  <si>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</si>
  <si>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</si>
  <si>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</si>
  <si>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</si>
  <si>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 2018.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</si>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</sst>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0" x14ac:knownFonts="1">
    <font>
      <sz val="11"/>
      <color theme="1"/>
      <name val="Cambria"/>
      <family val="2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i/>
      <sz val="12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4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41" fontId="1" fillId="0" borderId="8" xfId="0" applyNumberFormat="1" applyFont="1" applyBorder="1"/>
    <xf numFmtId="41" fontId="1" fillId="0" borderId="0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1" xfId="0" applyNumberFormat="1" applyFont="1" applyBorder="1"/>
    <xf numFmtId="0" fontId="3" fillId="0" borderId="8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3" fillId="0" borderId="17" xfId="0" applyFont="1" applyBorder="1"/>
    <xf numFmtId="41" fontId="1" fillId="0" borderId="18" xfId="0" applyNumberFormat="1" applyFont="1" applyBorder="1"/>
    <xf numFmtId="41" fontId="1" fillId="0" borderId="19" xfId="0" applyNumberFormat="1" applyFont="1" applyBorder="1"/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 vertical="center"/>
    </xf>
    <xf numFmtId="41" fontId="1" fillId="0" borderId="20" xfId="0" applyNumberFormat="1" applyFont="1" applyBorder="1"/>
    <xf numFmtId="0" fontId="1" fillId="0" borderId="10" xfId="0" applyFont="1" applyBorder="1"/>
    <xf numFmtId="0" fontId="1" fillId="0" borderId="20" xfId="0" applyFont="1" applyBorder="1"/>
    <xf numFmtId="1" fontId="1" fillId="0" borderId="20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41" fontId="3" fillId="0" borderId="7" xfId="0" applyNumberFormat="1" applyFont="1" applyBorder="1"/>
    <xf numFmtId="41" fontId="3" fillId="0" borderId="0" xfId="0" applyNumberFormat="1" applyFont="1" applyBorder="1" applyAlignment="1">
      <alignment horizontal="center" vertical="center"/>
    </xf>
    <xf numFmtId="41" fontId="4" fillId="0" borderId="20" xfId="0" applyNumberFormat="1" applyFont="1" applyBorder="1"/>
    <xf numFmtId="10" fontId="3" fillId="0" borderId="20" xfId="0" applyNumberFormat="1" applyFont="1" applyBorder="1"/>
    <xf numFmtId="41" fontId="3" fillId="0" borderId="20" xfId="0" applyNumberFormat="1" applyFont="1" applyBorder="1"/>
    <xf numFmtId="3" fontId="3" fillId="0" borderId="10" xfId="0" applyNumberFormat="1" applyFont="1" applyBorder="1"/>
    <xf numFmtId="10" fontId="3" fillId="0" borderId="20" xfId="0" applyNumberFormat="1" applyFont="1" applyBorder="1" applyAlignment="1">
      <alignment horizontal="center"/>
    </xf>
    <xf numFmtId="3" fontId="3" fillId="0" borderId="20" xfId="0" applyNumberFormat="1" applyFont="1" applyBorder="1"/>
    <xf numFmtId="41" fontId="3" fillId="0" borderId="0" xfId="0" applyNumberFormat="1" applyFont="1"/>
    <xf numFmtId="3" fontId="3" fillId="0" borderId="7" xfId="0" applyNumberFormat="1" applyFont="1" applyBorder="1"/>
    <xf numFmtId="41" fontId="5" fillId="0" borderId="20" xfId="0" applyNumberFormat="1" applyFont="1" applyBorder="1"/>
    <xf numFmtId="1" fontId="1" fillId="0" borderId="27" xfId="0" applyNumberFormat="1" applyFont="1" applyBorder="1" applyAlignment="1">
      <alignment horizontal="center"/>
    </xf>
    <xf numFmtId="0" fontId="3" fillId="0" borderId="0" xfId="0" applyFont="1" applyBorder="1"/>
    <xf numFmtId="3" fontId="4" fillId="0" borderId="20" xfId="0" applyNumberFormat="1" applyFont="1" applyBorder="1"/>
    <xf numFmtId="10" fontId="1" fillId="0" borderId="20" xfId="0" applyNumberFormat="1" applyFont="1" applyBorder="1" applyAlignment="1">
      <alignment horizontal="center"/>
    </xf>
    <xf numFmtId="10" fontId="1" fillId="0" borderId="20" xfId="0" applyNumberFormat="1" applyFont="1" applyBorder="1"/>
    <xf numFmtId="0" fontId="1" fillId="0" borderId="0" xfId="0" applyFont="1" applyBorder="1"/>
    <xf numFmtId="3" fontId="6" fillId="0" borderId="20" xfId="0" applyNumberFormat="1" applyFont="1" applyBorder="1"/>
    <xf numFmtId="3" fontId="1" fillId="0" borderId="10" xfId="0" applyNumberFormat="1" applyFont="1" applyBorder="1"/>
    <xf numFmtId="3" fontId="1" fillId="0" borderId="20" xfId="0" applyNumberFormat="1" applyFont="1" applyBorder="1"/>
    <xf numFmtId="3" fontId="7" fillId="0" borderId="7" xfId="0" applyNumberFormat="1" applyFont="1" applyBorder="1"/>
    <xf numFmtId="3" fontId="5" fillId="0" borderId="20" xfId="0" applyNumberFormat="1" applyFont="1" applyBorder="1"/>
    <xf numFmtId="41" fontId="1" fillId="0" borderId="27" xfId="0" applyNumberFormat="1" applyFont="1" applyBorder="1"/>
    <xf numFmtId="41" fontId="8" fillId="0" borderId="20" xfId="0" applyNumberFormat="1" applyFont="1" applyBorder="1"/>
    <xf numFmtId="41" fontId="2" fillId="0" borderId="20" xfId="0" applyNumberFormat="1" applyFont="1" applyBorder="1"/>
    <xf numFmtId="1" fontId="1" fillId="0" borderId="0" xfId="0" applyNumberFormat="1" applyFont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3" fontId="1" fillId="0" borderId="7" xfId="0" applyNumberFormat="1" applyFont="1" applyBorder="1"/>
    <xf numFmtId="1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7" fillId="0" borderId="7" xfId="0" applyFont="1" applyBorder="1"/>
    <xf numFmtId="42" fontId="1" fillId="0" borderId="7" xfId="0" applyNumberFormat="1" applyFont="1" applyBorder="1"/>
    <xf numFmtId="0" fontId="3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27" xfId="0" applyFont="1" applyBorder="1"/>
    <xf numFmtId="41" fontId="1" fillId="0" borderId="28" xfId="0" applyNumberFormat="1" applyFont="1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0" xfId="0" applyNumberFormat="1" applyFont="1" applyBorder="1" applyAlignment="1">
      <alignment horizontal="center"/>
    </xf>
    <xf numFmtId="41" fontId="1" fillId="0" borderId="30" xfId="0" applyNumberFormat="1" applyFont="1" applyBorder="1"/>
    <xf numFmtId="1" fontId="1" fillId="0" borderId="30" xfId="0" applyNumberFormat="1" applyFont="1" applyBorder="1" applyAlignment="1">
      <alignment horizontal="center"/>
    </xf>
    <xf numFmtId="0" fontId="1" fillId="0" borderId="33" xfId="0" applyFont="1" applyBorder="1"/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3" fillId="0" borderId="0" xfId="0" applyNumberFormat="1" applyFont="1"/>
    <xf numFmtId="41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851B-0C19-4F8B-A23B-76DEA5AC1E3E}">
  <dimension ref="B2:V83"/>
  <sheetViews>
    <sheetView tabSelected="1" topLeftCell="A45" workbookViewId="0">
      <selection activeCell="R77" sqref="R77"/>
    </sheetView>
  </sheetViews>
  <sheetFormatPr defaultRowHeight="14.25" x14ac:dyDescent="0.2"/>
  <cols>
    <col min="1" max="1" width="9" style="4"/>
    <col min="2" max="2" width="44.375" style="4" bestFit="1" customWidth="1"/>
    <col min="3" max="3" width="3" style="4" customWidth="1"/>
    <col min="4" max="8" width="9.125" style="4" bestFit="1" customWidth="1"/>
    <col min="9" max="9" width="9.25" style="4" bestFit="1" customWidth="1"/>
    <col min="10" max="10" width="9.125" style="4" bestFit="1" customWidth="1"/>
    <col min="11" max="13" width="9.25" style="4" bestFit="1" customWidth="1"/>
    <col min="14" max="17" width="9.125" style="4" bestFit="1" customWidth="1"/>
    <col min="18" max="19" width="9.25" style="4" bestFit="1" customWidth="1"/>
    <col min="20" max="21" width="9.125" style="4" bestFit="1" customWidth="1"/>
    <col min="22" max="16384" width="9" style="4"/>
  </cols>
  <sheetData>
    <row r="2" spans="2:22" ht="15.75" x14ac:dyDescent="0.25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5.75" x14ac:dyDescent="0.25">
      <c r="B3" s="5" t="s">
        <v>1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ht="16.5" thickBot="1" x14ac:dyDescent="0.3"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</row>
    <row r="5" spans="2:22" ht="16.5" thickTop="1" x14ac:dyDescent="0.25">
      <c r="B5" s="7"/>
      <c r="C5" s="8"/>
      <c r="D5" s="9"/>
      <c r="E5" s="10"/>
      <c r="F5" s="11"/>
      <c r="G5" s="9"/>
      <c r="H5" s="10"/>
      <c r="I5" s="10"/>
      <c r="J5" s="12"/>
      <c r="K5" s="10"/>
      <c r="L5" s="10"/>
      <c r="M5" s="10"/>
      <c r="N5" s="10"/>
      <c r="O5" s="11"/>
      <c r="P5" s="10"/>
      <c r="Q5" s="10"/>
      <c r="R5" s="10"/>
      <c r="S5" s="10"/>
      <c r="T5" s="10"/>
      <c r="U5" s="13"/>
      <c r="V5" s="5"/>
    </row>
    <row r="6" spans="2:22" ht="15.75" x14ac:dyDescent="0.25">
      <c r="B6" s="14"/>
      <c r="C6" s="15"/>
      <c r="D6" s="16"/>
      <c r="E6" s="17"/>
      <c r="F6" s="18"/>
      <c r="G6" s="16"/>
      <c r="H6" s="17"/>
      <c r="I6" s="17"/>
      <c r="J6" s="19"/>
      <c r="K6" s="17"/>
      <c r="L6" s="17"/>
      <c r="M6" s="17"/>
      <c r="N6" s="17"/>
      <c r="O6" s="18"/>
      <c r="P6" s="17"/>
      <c r="Q6" s="17"/>
      <c r="R6" s="17"/>
      <c r="S6" s="17"/>
      <c r="T6" s="17"/>
      <c r="U6" s="20"/>
      <c r="V6" s="5"/>
    </row>
    <row r="7" spans="2:22" ht="15.75" x14ac:dyDescent="0.25">
      <c r="B7" s="14"/>
      <c r="C7" s="15"/>
      <c r="D7" s="21" t="s">
        <v>2</v>
      </c>
      <c r="E7" s="22"/>
      <c r="F7" s="23"/>
      <c r="G7" s="21" t="s">
        <v>2</v>
      </c>
      <c r="H7" s="22"/>
      <c r="I7" s="22"/>
      <c r="J7" s="24" t="s">
        <v>3</v>
      </c>
      <c r="K7" s="22"/>
      <c r="L7" s="22"/>
      <c r="M7" s="22"/>
      <c r="N7" s="22"/>
      <c r="O7" s="23"/>
      <c r="P7" s="22" t="s">
        <v>4</v>
      </c>
      <c r="Q7" s="22"/>
      <c r="R7" s="22"/>
      <c r="S7" s="22"/>
      <c r="T7" s="22"/>
      <c r="U7" s="25"/>
      <c r="V7" s="1"/>
    </row>
    <row r="8" spans="2:22" ht="15.75" x14ac:dyDescent="0.25">
      <c r="B8" s="14"/>
      <c r="C8" s="15"/>
      <c r="D8" s="26" t="s">
        <v>5</v>
      </c>
      <c r="E8" s="27"/>
      <c r="F8" s="28"/>
      <c r="G8" s="26" t="s">
        <v>6</v>
      </c>
      <c r="H8" s="27"/>
      <c r="I8" s="28"/>
      <c r="J8" s="29"/>
      <c r="K8" s="30"/>
      <c r="L8" s="30"/>
      <c r="M8" s="30"/>
      <c r="N8" s="30"/>
      <c r="O8" s="31"/>
      <c r="P8" s="32"/>
      <c r="Q8" s="30"/>
      <c r="R8" s="30"/>
      <c r="S8" s="30"/>
      <c r="T8" s="30"/>
      <c r="U8" s="33"/>
      <c r="V8" s="1"/>
    </row>
    <row r="9" spans="2:22" ht="15.75" x14ac:dyDescent="0.25">
      <c r="B9" s="14"/>
      <c r="C9" s="15"/>
      <c r="D9" s="34"/>
      <c r="E9" s="34"/>
      <c r="F9" s="34"/>
      <c r="G9" s="34"/>
      <c r="H9" s="34"/>
      <c r="I9" s="34"/>
      <c r="J9" s="19"/>
      <c r="K9" s="17"/>
      <c r="L9" s="35"/>
      <c r="M9" s="36"/>
      <c r="N9" s="17"/>
      <c r="O9" s="18"/>
      <c r="P9" s="17"/>
      <c r="Q9" s="17"/>
      <c r="R9" s="35"/>
      <c r="S9" s="36"/>
      <c r="T9" s="17"/>
      <c r="U9" s="20"/>
      <c r="V9" s="1"/>
    </row>
    <row r="10" spans="2:22" ht="15.75" x14ac:dyDescent="0.25">
      <c r="B10" s="14"/>
      <c r="C10" s="15"/>
      <c r="D10" s="37"/>
      <c r="E10" s="37"/>
      <c r="F10" s="37" t="s">
        <v>7</v>
      </c>
      <c r="G10" s="37"/>
      <c r="H10" s="37"/>
      <c r="I10" s="37" t="s">
        <v>7</v>
      </c>
      <c r="J10" s="38"/>
      <c r="K10" s="39"/>
      <c r="L10" s="40"/>
      <c r="M10" s="41"/>
      <c r="N10" s="39"/>
      <c r="O10" s="41"/>
      <c r="P10" s="39"/>
      <c r="Q10" s="39"/>
      <c r="R10" s="40"/>
      <c r="S10" s="41"/>
      <c r="T10" s="39"/>
      <c r="U10" s="42"/>
      <c r="V10" s="1"/>
    </row>
    <row r="11" spans="2:22" ht="15.75" x14ac:dyDescent="0.25">
      <c r="B11" s="14"/>
      <c r="C11" s="15"/>
      <c r="D11" s="37"/>
      <c r="E11" s="37" t="s">
        <v>8</v>
      </c>
      <c r="F11" s="37" t="s">
        <v>8</v>
      </c>
      <c r="G11" s="37"/>
      <c r="H11" s="37" t="s">
        <v>8</v>
      </c>
      <c r="I11" s="37" t="s">
        <v>8</v>
      </c>
      <c r="J11" s="24" t="s">
        <v>9</v>
      </c>
      <c r="K11" s="22"/>
      <c r="L11" s="21" t="s">
        <v>10</v>
      </c>
      <c r="M11" s="23"/>
      <c r="N11" s="22" t="s">
        <v>11</v>
      </c>
      <c r="O11" s="23"/>
      <c r="P11" s="22" t="s">
        <v>9</v>
      </c>
      <c r="Q11" s="22"/>
      <c r="R11" s="21" t="s">
        <v>10</v>
      </c>
      <c r="S11" s="23"/>
      <c r="T11" s="22" t="s">
        <v>11</v>
      </c>
      <c r="U11" s="25"/>
      <c r="V11" s="1"/>
    </row>
    <row r="12" spans="2:22" ht="15.75" x14ac:dyDescent="0.25">
      <c r="B12" s="43" t="s">
        <v>12</v>
      </c>
      <c r="C12" s="44"/>
      <c r="D12" s="45" t="s">
        <v>13</v>
      </c>
      <c r="E12" s="45" t="s">
        <v>14</v>
      </c>
      <c r="F12" s="45" t="s">
        <v>14</v>
      </c>
      <c r="G12" s="45" t="s">
        <v>13</v>
      </c>
      <c r="H12" s="45" t="s">
        <v>14</v>
      </c>
      <c r="I12" s="45" t="s">
        <v>14</v>
      </c>
      <c r="J12" s="46" t="s">
        <v>15</v>
      </c>
      <c r="K12" s="47" t="s">
        <v>7</v>
      </c>
      <c r="L12" s="48" t="s">
        <v>16</v>
      </c>
      <c r="M12" s="48" t="s">
        <v>17</v>
      </c>
      <c r="N12" s="48" t="s">
        <v>16</v>
      </c>
      <c r="O12" s="48" t="s">
        <v>17</v>
      </c>
      <c r="P12" s="47" t="s">
        <v>15</v>
      </c>
      <c r="Q12" s="47" t="s">
        <v>7</v>
      </c>
      <c r="R12" s="48" t="s">
        <v>16</v>
      </c>
      <c r="S12" s="48" t="s">
        <v>17</v>
      </c>
      <c r="T12" s="48" t="s">
        <v>16</v>
      </c>
      <c r="U12" s="49">
        <v>2017</v>
      </c>
      <c r="V12" s="1"/>
    </row>
    <row r="13" spans="2:22" ht="15.75" x14ac:dyDescent="0.25">
      <c r="B13" s="50"/>
      <c r="C13" s="51"/>
      <c r="D13" s="52"/>
      <c r="E13" s="52"/>
      <c r="F13" s="52"/>
      <c r="G13" s="52"/>
      <c r="H13" s="52"/>
      <c r="I13" s="52"/>
      <c r="J13" s="53"/>
      <c r="K13" s="54"/>
      <c r="L13" s="55"/>
      <c r="M13" s="55"/>
      <c r="N13" s="56"/>
      <c r="O13" s="56"/>
      <c r="P13" s="54"/>
      <c r="Q13" s="54"/>
      <c r="R13" s="52"/>
      <c r="S13" s="54"/>
      <c r="T13" s="57"/>
      <c r="U13" s="58"/>
      <c r="V13" s="1"/>
    </row>
    <row r="14" spans="2:22" ht="15.75" x14ac:dyDescent="0.25">
      <c r="B14" s="14"/>
      <c r="C14" s="15"/>
      <c r="D14" s="52"/>
      <c r="E14" s="52"/>
      <c r="F14" s="52"/>
      <c r="G14" s="52"/>
      <c r="H14" s="52"/>
      <c r="I14" s="52"/>
      <c r="J14" s="38"/>
      <c r="K14" s="37"/>
      <c r="L14" s="59"/>
      <c r="M14" s="59"/>
      <c r="N14" s="60"/>
      <c r="O14" s="60"/>
      <c r="P14" s="37"/>
      <c r="Q14" s="37"/>
      <c r="R14" s="52"/>
      <c r="S14" s="37"/>
      <c r="T14" s="59"/>
      <c r="U14" s="61"/>
      <c r="V14" s="1"/>
    </row>
    <row r="15" spans="2:22" s="118" customFormat="1" ht="15.75" x14ac:dyDescent="0.25">
      <c r="B15" s="62" t="s">
        <v>18</v>
      </c>
      <c r="C15" s="63"/>
      <c r="D15" s="64">
        <v>12701</v>
      </c>
      <c r="E15" s="64">
        <v>9215</v>
      </c>
      <c r="F15" s="65">
        <f>(E15/D15)</f>
        <v>0.7255334225651523</v>
      </c>
      <c r="G15" s="66">
        <v>11391</v>
      </c>
      <c r="H15" s="66">
        <v>8631</v>
      </c>
      <c r="I15" s="65">
        <f>(H15/G15)</f>
        <v>0.75770345009217799</v>
      </c>
      <c r="J15" s="67">
        <f>(D15-G15)</f>
        <v>1310</v>
      </c>
      <c r="K15" s="65">
        <f>(J15/G15)</f>
        <v>0.11500307260117637</v>
      </c>
      <c r="L15" s="68">
        <f>(D15/D$17)</f>
        <v>1.0173007609130957</v>
      </c>
      <c r="M15" s="68">
        <f>(G15/G$17)</f>
        <v>1.0128034142437983</v>
      </c>
      <c r="N15" s="60"/>
      <c r="O15" s="60"/>
      <c r="P15" s="69">
        <f>(E15-H15)</f>
        <v>584</v>
      </c>
      <c r="Q15" s="65">
        <f>(P15/H15)</f>
        <v>6.7663074962345041E-2</v>
      </c>
      <c r="R15" s="65">
        <f>(E15/E$17)</f>
        <v>1.015874765736964</v>
      </c>
      <c r="S15" s="65">
        <f>(H15/H$17)</f>
        <v>1.0137420718816068</v>
      </c>
      <c r="T15" s="59"/>
      <c r="U15" s="61"/>
      <c r="V15" s="70"/>
    </row>
    <row r="16" spans="2:22" ht="15.75" x14ac:dyDescent="0.25">
      <c r="B16" s="71"/>
      <c r="C16" s="51"/>
      <c r="D16" s="72"/>
      <c r="E16" s="72"/>
      <c r="F16" s="52"/>
      <c r="G16" s="52"/>
      <c r="H16" s="52"/>
      <c r="I16" s="52"/>
      <c r="J16" s="53"/>
      <c r="K16" s="54"/>
      <c r="L16" s="55"/>
      <c r="M16" s="55"/>
      <c r="N16" s="56"/>
      <c r="O16" s="56"/>
      <c r="P16" s="54"/>
      <c r="Q16" s="54"/>
      <c r="R16" s="52"/>
      <c r="S16" s="54"/>
      <c r="T16" s="55"/>
      <c r="U16" s="73"/>
      <c r="V16" s="1"/>
    </row>
    <row r="17" spans="2:22" s="118" customFormat="1" ht="15.75" x14ac:dyDescent="0.25">
      <c r="B17" s="14" t="s">
        <v>19</v>
      </c>
      <c r="C17" s="74"/>
      <c r="D17" s="75">
        <f>(D19+D23)</f>
        <v>12485</v>
      </c>
      <c r="E17" s="75">
        <f>(E19+E23)</f>
        <v>9071</v>
      </c>
      <c r="F17" s="65">
        <f>(E17/D17)</f>
        <v>0.7265518622346816</v>
      </c>
      <c r="G17" s="75">
        <f>(G19+G23)</f>
        <v>11247</v>
      </c>
      <c r="H17" s="75">
        <f>(H19+H23)</f>
        <v>8514</v>
      </c>
      <c r="I17" s="65">
        <f>(H17/G17)</f>
        <v>0.75700186716457718</v>
      </c>
      <c r="J17" s="67">
        <f>(D17-G17)</f>
        <v>1238</v>
      </c>
      <c r="K17" s="65">
        <f>(J17/G17)</f>
        <v>0.11007379745709966</v>
      </c>
      <c r="L17" s="68">
        <f>(D17/D$17)</f>
        <v>1</v>
      </c>
      <c r="M17" s="68">
        <f>(G17/G$17)</f>
        <v>1</v>
      </c>
      <c r="N17" s="60"/>
      <c r="O17" s="60"/>
      <c r="P17" s="69">
        <f>(E17-H17)</f>
        <v>557</v>
      </c>
      <c r="Q17" s="65">
        <f>(P17/H17)</f>
        <v>6.5421658444914266E-2</v>
      </c>
      <c r="R17" s="65">
        <f>(E17/E$17)</f>
        <v>1</v>
      </c>
      <c r="S17" s="65">
        <f>(H17/H$17)</f>
        <v>1</v>
      </c>
      <c r="T17" s="59"/>
      <c r="U17" s="61"/>
      <c r="V17" s="70"/>
    </row>
    <row r="18" spans="2:22" ht="15.75" x14ac:dyDescent="0.25">
      <c r="B18" s="71"/>
      <c r="C18" s="78"/>
      <c r="D18" s="79"/>
      <c r="E18" s="79"/>
      <c r="F18" s="52"/>
      <c r="G18" s="79"/>
      <c r="H18" s="79"/>
      <c r="I18" s="52"/>
      <c r="J18" s="80"/>
      <c r="K18" s="77"/>
      <c r="L18" s="76"/>
      <c r="M18" s="76"/>
      <c r="N18" s="56"/>
      <c r="O18" s="56"/>
      <c r="P18" s="81"/>
      <c r="Q18" s="77"/>
      <c r="R18" s="77"/>
      <c r="S18" s="77"/>
      <c r="T18" s="55"/>
      <c r="U18" s="73"/>
      <c r="V18" s="1"/>
    </row>
    <row r="19" spans="2:22" s="118" customFormat="1" ht="15.75" x14ac:dyDescent="0.25">
      <c r="B19" s="71" t="s">
        <v>20</v>
      </c>
      <c r="C19" s="74"/>
      <c r="D19" s="75">
        <f>(D20+D21+D22)</f>
        <v>11301</v>
      </c>
      <c r="E19" s="75">
        <f>(E20+E21+E22)</f>
        <v>8882</v>
      </c>
      <c r="F19" s="65">
        <f t="shared" ref="F19:F25" si="0">(E19/D19)</f>
        <v>0.78594814618175379</v>
      </c>
      <c r="G19" s="75">
        <f>(G20+G21+G22)</f>
        <v>10758</v>
      </c>
      <c r="H19" s="75">
        <f>(H20+H21+H22)</f>
        <v>8287</v>
      </c>
      <c r="I19" s="65">
        <f t="shared" ref="I19:I25" si="1">(H19/G19)</f>
        <v>0.77031046662948499</v>
      </c>
      <c r="J19" s="67">
        <f t="shared" ref="J19:J25" si="2">(D19-G19)</f>
        <v>543</v>
      </c>
      <c r="K19" s="65">
        <f t="shared" ref="K19:K25" si="3">(J19/G19)</f>
        <v>5.0474065811489124E-2</v>
      </c>
      <c r="L19" s="68">
        <f t="shared" ref="L19:L25" si="4">(D19/D$17)</f>
        <v>0.90516619943932719</v>
      </c>
      <c r="M19" s="68">
        <f t="shared" ref="M19:M25" si="5">(G19/G$17)</f>
        <v>0.95652173913043481</v>
      </c>
      <c r="N19" s="60"/>
      <c r="O19" s="60"/>
      <c r="P19" s="69">
        <f t="shared" ref="P19:P25" si="6">(E19-H19)</f>
        <v>595</v>
      </c>
      <c r="Q19" s="65">
        <f t="shared" ref="Q19:Q25" si="7">(P19/H19)</f>
        <v>7.1799203571859538E-2</v>
      </c>
      <c r="R19" s="65">
        <f t="shared" ref="R19:R25" si="8">(E19/E$17)</f>
        <v>0.97916436997023482</v>
      </c>
      <c r="S19" s="65">
        <f t="shared" ref="S19:S25" si="9">(H19/H$17)</f>
        <v>0.97333803147756637</v>
      </c>
      <c r="T19" s="59"/>
      <c r="U19" s="61"/>
      <c r="V19" s="70"/>
    </row>
    <row r="20" spans="2:22" ht="15.75" x14ac:dyDescent="0.25">
      <c r="B20" s="82" t="s">
        <v>21</v>
      </c>
      <c r="C20" s="78"/>
      <c r="D20" s="79">
        <f>(D29+D30+D38+D39)</f>
        <v>5527</v>
      </c>
      <c r="E20" s="79">
        <f>(E29+E30+E38+E39)</f>
        <v>4559</v>
      </c>
      <c r="F20" s="77">
        <f t="shared" si="0"/>
        <v>0.82485977926542431</v>
      </c>
      <c r="G20" s="79">
        <f>(G29+G30+G38+G39)</f>
        <v>5755</v>
      </c>
      <c r="H20" s="79">
        <f>(H29+H30+H38+H39)</f>
        <v>3861</v>
      </c>
      <c r="I20" s="77">
        <f t="shared" si="1"/>
        <v>0.67089487402258907</v>
      </c>
      <c r="J20" s="80">
        <f t="shared" si="2"/>
        <v>-228</v>
      </c>
      <c r="K20" s="77">
        <f t="shared" si="3"/>
        <v>-3.9617723718505644E-2</v>
      </c>
      <c r="L20" s="76">
        <f t="shared" si="4"/>
        <v>0.44269122947537043</v>
      </c>
      <c r="M20" s="76">
        <f t="shared" si="5"/>
        <v>0.51169200675735749</v>
      </c>
      <c r="N20" s="55"/>
      <c r="O20" s="55"/>
      <c r="P20" s="81">
        <f t="shared" si="6"/>
        <v>698</v>
      </c>
      <c r="Q20" s="77">
        <f t="shared" si="7"/>
        <v>0.18078218078218078</v>
      </c>
      <c r="R20" s="77">
        <f t="shared" si="8"/>
        <v>0.50259067357512954</v>
      </c>
      <c r="S20" s="77">
        <f t="shared" si="9"/>
        <v>0.45348837209302323</v>
      </c>
      <c r="T20" s="55"/>
      <c r="U20" s="73"/>
      <c r="V20" s="1"/>
    </row>
    <row r="21" spans="2:22" ht="15.75" x14ac:dyDescent="0.25">
      <c r="B21" s="82" t="s">
        <v>22</v>
      </c>
      <c r="C21" s="78"/>
      <c r="D21" s="79">
        <f>(D31+D32+D33+D37+D42+D43+D44+D57+D61)</f>
        <v>5477</v>
      </c>
      <c r="E21" s="79">
        <f>(E31+E32+E33+E37+E42+E43+E44+E57+E61)</f>
        <v>4028</v>
      </c>
      <c r="F21" s="77">
        <f t="shared" si="0"/>
        <v>0.73543910900127807</v>
      </c>
      <c r="G21" s="79">
        <f>(G31+G32+G33+G37+G42+G43+G44+G57+G61)</f>
        <v>4764</v>
      </c>
      <c r="H21" s="79">
        <f>(H31+H32+H33+H37+H42+H43+H44+H57+H61)</f>
        <v>4191</v>
      </c>
      <c r="I21" s="77">
        <f t="shared" si="1"/>
        <v>0.87972292191435764</v>
      </c>
      <c r="J21" s="80">
        <f t="shared" si="2"/>
        <v>713</v>
      </c>
      <c r="K21" s="77">
        <f t="shared" si="3"/>
        <v>0.14966414777497902</v>
      </c>
      <c r="L21" s="76">
        <f t="shared" si="4"/>
        <v>0.43868642370845012</v>
      </c>
      <c r="M21" s="76">
        <f t="shared" si="5"/>
        <v>0.42357962123232862</v>
      </c>
      <c r="N21" s="55"/>
      <c r="O21" s="55"/>
      <c r="P21" s="81">
        <f t="shared" si="6"/>
        <v>-163</v>
      </c>
      <c r="Q21" s="77">
        <f t="shared" si="7"/>
        <v>-3.8892865664519209E-2</v>
      </c>
      <c r="R21" s="77">
        <f t="shared" si="8"/>
        <v>0.44405247492007499</v>
      </c>
      <c r="S21" s="77">
        <f t="shared" si="9"/>
        <v>0.49224806201550386</v>
      </c>
      <c r="T21" s="55"/>
      <c r="U21" s="73"/>
      <c r="V21" s="1"/>
    </row>
    <row r="22" spans="2:22" ht="15.75" x14ac:dyDescent="0.25">
      <c r="B22" s="82" t="s">
        <v>23</v>
      </c>
      <c r="C22" s="78"/>
      <c r="D22" s="79">
        <f>(D51+D68)</f>
        <v>297</v>
      </c>
      <c r="E22" s="79">
        <f>(E51+E68)</f>
        <v>295</v>
      </c>
      <c r="F22" s="77">
        <f t="shared" si="0"/>
        <v>0.9932659932659933</v>
      </c>
      <c r="G22" s="79">
        <f>(G51+G68)</f>
        <v>239</v>
      </c>
      <c r="H22" s="79">
        <f>(H51+H68)</f>
        <v>235</v>
      </c>
      <c r="I22" s="77">
        <f t="shared" si="1"/>
        <v>0.98326359832635979</v>
      </c>
      <c r="J22" s="80">
        <f t="shared" si="2"/>
        <v>58</v>
      </c>
      <c r="K22" s="77">
        <f t="shared" si="3"/>
        <v>0.24267782426778242</v>
      </c>
      <c r="L22" s="76">
        <f t="shared" si="4"/>
        <v>2.378854625550661E-2</v>
      </c>
      <c r="M22" s="76">
        <f t="shared" si="5"/>
        <v>2.1250111140748644E-2</v>
      </c>
      <c r="N22" s="55"/>
      <c r="O22" s="55"/>
      <c r="P22" s="81">
        <f t="shared" si="6"/>
        <v>60</v>
      </c>
      <c r="Q22" s="77">
        <f t="shared" si="7"/>
        <v>0.25531914893617019</v>
      </c>
      <c r="R22" s="77">
        <f t="shared" si="8"/>
        <v>3.2521221475030317E-2</v>
      </c>
      <c r="S22" s="77">
        <f t="shared" si="9"/>
        <v>2.7601597369039228E-2</v>
      </c>
      <c r="T22" s="55"/>
      <c r="U22" s="73"/>
      <c r="V22" s="1"/>
    </row>
    <row r="23" spans="2:22" s="118" customFormat="1" ht="15.75" x14ac:dyDescent="0.25">
      <c r="B23" s="71" t="s">
        <v>24</v>
      </c>
      <c r="C23" s="74"/>
      <c r="D23" s="75">
        <f>(D24+D25)</f>
        <v>1184</v>
      </c>
      <c r="E23" s="75">
        <f>(E24+E25)</f>
        <v>189</v>
      </c>
      <c r="F23" s="65">
        <f t="shared" si="0"/>
        <v>0.15962837837837837</v>
      </c>
      <c r="G23" s="75">
        <f>(G24+G25)</f>
        <v>489</v>
      </c>
      <c r="H23" s="75">
        <f>(H24+H25)</f>
        <v>227</v>
      </c>
      <c r="I23" s="65">
        <f t="shared" si="1"/>
        <v>0.46421267893660534</v>
      </c>
      <c r="J23" s="67">
        <f t="shared" si="2"/>
        <v>695</v>
      </c>
      <c r="K23" s="65">
        <f t="shared" si="3"/>
        <v>1.4212678936605316</v>
      </c>
      <c r="L23" s="68">
        <f t="shared" si="4"/>
        <v>9.483380056067281E-2</v>
      </c>
      <c r="M23" s="68">
        <f t="shared" si="5"/>
        <v>4.3478260869565216E-2</v>
      </c>
      <c r="N23" s="59"/>
      <c r="O23" s="59"/>
      <c r="P23" s="69">
        <f t="shared" si="6"/>
        <v>-38</v>
      </c>
      <c r="Q23" s="65">
        <f t="shared" si="7"/>
        <v>-0.16740088105726872</v>
      </c>
      <c r="R23" s="65">
        <f t="shared" si="8"/>
        <v>2.0835630029765184E-2</v>
      </c>
      <c r="S23" s="65">
        <f t="shared" si="9"/>
        <v>2.6661968522433639E-2</v>
      </c>
      <c r="T23" s="59"/>
      <c r="U23" s="61"/>
      <c r="V23" s="70"/>
    </row>
    <row r="24" spans="2:22" ht="15.75" x14ac:dyDescent="0.25">
      <c r="B24" s="82" t="s">
        <v>25</v>
      </c>
      <c r="C24" s="78"/>
      <c r="D24" s="79">
        <f>(D34)</f>
        <v>1041</v>
      </c>
      <c r="E24" s="79">
        <f>(E34)</f>
        <v>54</v>
      </c>
      <c r="F24" s="77">
        <f t="shared" si="0"/>
        <v>5.1873198847262249E-2</v>
      </c>
      <c r="G24" s="79">
        <f>(G34)</f>
        <v>388</v>
      </c>
      <c r="H24" s="79">
        <f>(H34)</f>
        <v>129</v>
      </c>
      <c r="I24" s="77">
        <f t="shared" si="1"/>
        <v>0.3324742268041237</v>
      </c>
      <c r="J24" s="80">
        <f t="shared" si="2"/>
        <v>653</v>
      </c>
      <c r="K24" s="77">
        <f t="shared" si="3"/>
        <v>1.6829896907216495</v>
      </c>
      <c r="L24" s="76">
        <f t="shared" si="4"/>
        <v>8.3380056067280731E-2</v>
      </c>
      <c r="M24" s="76">
        <f t="shared" si="5"/>
        <v>3.4498088379123319E-2</v>
      </c>
      <c r="N24" s="55"/>
      <c r="O24" s="55"/>
      <c r="P24" s="81">
        <f t="shared" si="6"/>
        <v>-75</v>
      </c>
      <c r="Q24" s="77">
        <f t="shared" si="7"/>
        <v>-0.58139534883720934</v>
      </c>
      <c r="R24" s="77">
        <f t="shared" si="8"/>
        <v>5.9530371513614819E-3</v>
      </c>
      <c r="S24" s="77">
        <f t="shared" si="9"/>
        <v>1.5151515151515152E-2</v>
      </c>
      <c r="T24" s="55"/>
      <c r="U24" s="73"/>
      <c r="V24" s="1"/>
    </row>
    <row r="25" spans="2:22" ht="15.75" x14ac:dyDescent="0.25">
      <c r="B25" s="82" t="s">
        <v>26</v>
      </c>
      <c r="C25" s="78"/>
      <c r="D25" s="83">
        <f>(D50+D59+D63+D67+D70)</f>
        <v>143</v>
      </c>
      <c r="E25" s="83">
        <f>(E50+E59+E63+E67+E70)</f>
        <v>135</v>
      </c>
      <c r="F25" s="77">
        <f t="shared" si="0"/>
        <v>0.94405594405594406</v>
      </c>
      <c r="G25" s="83">
        <f>(G50+G59+G63+G67+G70)</f>
        <v>101</v>
      </c>
      <c r="H25" s="83">
        <f>(H50+H59+H63+H67+H70)</f>
        <v>98</v>
      </c>
      <c r="I25" s="77">
        <f t="shared" si="1"/>
        <v>0.97029702970297027</v>
      </c>
      <c r="J25" s="80">
        <f t="shared" si="2"/>
        <v>42</v>
      </c>
      <c r="K25" s="77">
        <f t="shared" si="3"/>
        <v>0.41584158415841582</v>
      </c>
      <c r="L25" s="76">
        <f t="shared" si="4"/>
        <v>1.145374449339207E-2</v>
      </c>
      <c r="M25" s="76">
        <f t="shared" si="5"/>
        <v>8.9801724904418952E-3</v>
      </c>
      <c r="N25" s="54"/>
      <c r="O25" s="52"/>
      <c r="P25" s="81">
        <f t="shared" si="6"/>
        <v>37</v>
      </c>
      <c r="Q25" s="77">
        <f t="shared" si="7"/>
        <v>0.37755102040816324</v>
      </c>
      <c r="R25" s="77">
        <f t="shared" si="8"/>
        <v>1.4882592878403704E-2</v>
      </c>
      <c r="S25" s="77">
        <f t="shared" si="9"/>
        <v>1.1510453370918487E-2</v>
      </c>
      <c r="T25" s="54"/>
      <c r="U25" s="84"/>
      <c r="V25" s="1"/>
    </row>
    <row r="26" spans="2:22" ht="15.75" x14ac:dyDescent="0.25">
      <c r="B26" s="82"/>
      <c r="C26" s="78"/>
      <c r="D26" s="83"/>
      <c r="E26" s="83"/>
      <c r="F26" s="52"/>
      <c r="G26" s="85"/>
      <c r="H26" s="85"/>
      <c r="I26" s="52"/>
      <c r="J26" s="19"/>
      <c r="K26" s="52"/>
      <c r="L26" s="52"/>
      <c r="M26" s="52"/>
      <c r="N26" s="54"/>
      <c r="O26" s="52"/>
      <c r="P26" s="52"/>
      <c r="Q26" s="52"/>
      <c r="R26" s="52"/>
      <c r="S26" s="52"/>
      <c r="T26" s="54"/>
      <c r="U26" s="84"/>
      <c r="V26" s="1"/>
    </row>
    <row r="27" spans="2:22" ht="15.75" x14ac:dyDescent="0.25">
      <c r="B27" s="71"/>
      <c r="C27" s="51"/>
      <c r="D27" s="86"/>
      <c r="E27" s="86"/>
      <c r="F27" s="52"/>
      <c r="G27" s="85"/>
      <c r="H27" s="85"/>
      <c r="I27" s="52"/>
      <c r="J27" s="19"/>
      <c r="K27" s="52"/>
      <c r="L27" s="52"/>
      <c r="M27" s="52"/>
      <c r="N27" s="54"/>
      <c r="O27" s="52"/>
      <c r="P27" s="52"/>
      <c r="Q27" s="52"/>
      <c r="R27" s="52"/>
      <c r="S27" s="52"/>
      <c r="T27" s="54"/>
      <c r="U27" s="84"/>
      <c r="V27" s="1"/>
    </row>
    <row r="28" spans="2:22" s="118" customFormat="1" ht="15.75" x14ac:dyDescent="0.25">
      <c r="B28" s="14" t="s">
        <v>27</v>
      </c>
      <c r="C28" s="15"/>
      <c r="D28" s="64">
        <f>SUM(D29:D34)</f>
        <v>6177</v>
      </c>
      <c r="E28" s="64">
        <f>SUM(E29:E34)</f>
        <v>3755</v>
      </c>
      <c r="F28" s="65">
        <f t="shared" ref="F28:F34" si="10">(E28/D28)</f>
        <v>0.6079002752145054</v>
      </c>
      <c r="G28" s="66">
        <v>4561</v>
      </c>
      <c r="H28" s="66">
        <v>3357</v>
      </c>
      <c r="I28" s="65">
        <v>0.73602280201710146</v>
      </c>
      <c r="J28" s="67">
        <f t="shared" ref="J28:J34" si="11">(D28-G28)</f>
        <v>1616</v>
      </c>
      <c r="K28" s="65">
        <f t="shared" ref="K28:K34" si="12">(J28/G28)</f>
        <v>0.35430826573119928</v>
      </c>
      <c r="L28" s="68">
        <f t="shared" ref="L28:L34" si="13">(D28/D$17)</f>
        <v>0.4947537044453344</v>
      </c>
      <c r="M28" s="68">
        <f t="shared" ref="M28:M34" si="14">(G28/G$17)</f>
        <v>0.40553036365252959</v>
      </c>
      <c r="N28" s="59"/>
      <c r="O28" s="59"/>
      <c r="P28" s="69">
        <f t="shared" ref="P28:P34" si="15">(E28-H28)</f>
        <v>398</v>
      </c>
      <c r="Q28" s="65">
        <f t="shared" ref="Q28:Q34" si="16">(P28/H28)</f>
        <v>0.11855823652070301</v>
      </c>
      <c r="R28" s="65">
        <f t="shared" ref="R28:R34" si="17">(E28/E$17)</f>
        <v>0.41395656487708082</v>
      </c>
      <c r="S28" s="65">
        <f t="shared" ref="S28:S34" si="18">(H28/H$17)</f>
        <v>0.39429175475687106</v>
      </c>
      <c r="T28" s="59"/>
      <c r="U28" s="61"/>
      <c r="V28" s="70"/>
    </row>
    <row r="29" spans="2:22" ht="15.75" x14ac:dyDescent="0.25">
      <c r="B29" s="50" t="s">
        <v>28</v>
      </c>
      <c r="C29" s="87"/>
      <c r="D29" s="72">
        <v>1536</v>
      </c>
      <c r="E29" s="72">
        <v>1536</v>
      </c>
      <c r="F29" s="77">
        <f t="shared" si="10"/>
        <v>1</v>
      </c>
      <c r="G29" s="52">
        <v>1615</v>
      </c>
      <c r="H29" s="52">
        <v>1267</v>
      </c>
      <c r="I29" s="77">
        <v>0.78452012383900926</v>
      </c>
      <c r="J29" s="80">
        <f t="shared" si="11"/>
        <v>-79</v>
      </c>
      <c r="K29" s="77">
        <f t="shared" si="12"/>
        <v>-4.8916408668730649E-2</v>
      </c>
      <c r="L29" s="76">
        <f t="shared" si="13"/>
        <v>0.12302763315979175</v>
      </c>
      <c r="M29" s="76">
        <f t="shared" si="14"/>
        <v>0.14359384724815508</v>
      </c>
      <c r="N29" s="88">
        <v>2</v>
      </c>
      <c r="O29" s="89">
        <v>2</v>
      </c>
      <c r="P29" s="81">
        <f t="shared" si="15"/>
        <v>269</v>
      </c>
      <c r="Q29" s="77">
        <f t="shared" si="16"/>
        <v>0.21231254932912391</v>
      </c>
      <c r="R29" s="77">
        <f t="shared" si="17"/>
        <v>0.16933083452761546</v>
      </c>
      <c r="S29" s="77">
        <f t="shared" si="18"/>
        <v>0.14881371858116044</v>
      </c>
      <c r="T29" s="89">
        <v>1</v>
      </c>
      <c r="U29" s="90">
        <v>1</v>
      </c>
      <c r="V29" s="1"/>
    </row>
    <row r="30" spans="2:22" ht="15.75" x14ac:dyDescent="0.25">
      <c r="B30" s="50" t="s">
        <v>29</v>
      </c>
      <c r="C30" s="87"/>
      <c r="D30" s="72">
        <v>1326</v>
      </c>
      <c r="E30" s="72">
        <v>786</v>
      </c>
      <c r="F30" s="77">
        <f t="shared" si="10"/>
        <v>0.59276018099547512</v>
      </c>
      <c r="G30" s="52">
        <v>921</v>
      </c>
      <c r="H30" s="52">
        <v>602</v>
      </c>
      <c r="I30" s="77">
        <v>0.65363735070575457</v>
      </c>
      <c r="J30" s="80">
        <f t="shared" si="11"/>
        <v>405</v>
      </c>
      <c r="K30" s="77">
        <f t="shared" si="12"/>
        <v>0.43973941368078173</v>
      </c>
      <c r="L30" s="76">
        <f t="shared" si="13"/>
        <v>0.10620744893872647</v>
      </c>
      <c r="M30" s="76">
        <f t="shared" si="14"/>
        <v>8.1888503600960255E-2</v>
      </c>
      <c r="N30" s="88">
        <v>5</v>
      </c>
      <c r="O30" s="89">
        <v>5</v>
      </c>
      <c r="P30" s="81">
        <f t="shared" si="15"/>
        <v>184</v>
      </c>
      <c r="Q30" s="77">
        <f t="shared" si="16"/>
        <v>0.30564784053156147</v>
      </c>
      <c r="R30" s="77">
        <f t="shared" si="17"/>
        <v>8.6649762980928233E-2</v>
      </c>
      <c r="S30" s="77">
        <f t="shared" si="18"/>
        <v>7.0707070707070704E-2</v>
      </c>
      <c r="T30" s="89">
        <v>4</v>
      </c>
      <c r="U30" s="90">
        <v>7</v>
      </c>
      <c r="V30" s="1"/>
    </row>
    <row r="31" spans="2:22" ht="15.75" x14ac:dyDescent="0.25">
      <c r="B31" s="50" t="s">
        <v>30</v>
      </c>
      <c r="C31" s="87"/>
      <c r="D31" s="72">
        <v>312</v>
      </c>
      <c r="E31" s="72">
        <v>201</v>
      </c>
      <c r="F31" s="77">
        <f t="shared" si="10"/>
        <v>0.64423076923076927</v>
      </c>
      <c r="G31" s="52">
        <v>227</v>
      </c>
      <c r="H31" s="52">
        <v>223</v>
      </c>
      <c r="I31" s="77">
        <v>0.98237885462555063</v>
      </c>
      <c r="J31" s="80">
        <f t="shared" si="11"/>
        <v>85</v>
      </c>
      <c r="K31" s="77">
        <f t="shared" si="12"/>
        <v>0.37444933920704848</v>
      </c>
      <c r="L31" s="76">
        <f t="shared" si="13"/>
        <v>2.49899879855827E-2</v>
      </c>
      <c r="M31" s="76">
        <f t="shared" si="14"/>
        <v>2.0183159953765448E-2</v>
      </c>
      <c r="N31" s="88">
        <v>11</v>
      </c>
      <c r="O31" s="89">
        <v>11</v>
      </c>
      <c r="P31" s="81">
        <f t="shared" si="15"/>
        <v>-22</v>
      </c>
      <c r="Q31" s="77">
        <f t="shared" si="16"/>
        <v>-9.8654708520179366E-2</v>
      </c>
      <c r="R31" s="77">
        <f t="shared" si="17"/>
        <v>2.2158527174512183E-2</v>
      </c>
      <c r="S31" s="77">
        <f t="shared" si="18"/>
        <v>2.6192154099130845E-2</v>
      </c>
      <c r="T31" s="89">
        <v>10</v>
      </c>
      <c r="U31" s="90">
        <v>10</v>
      </c>
      <c r="V31" s="1"/>
    </row>
    <row r="32" spans="2:22" ht="15.75" x14ac:dyDescent="0.25">
      <c r="B32" s="50" t="s">
        <v>31</v>
      </c>
      <c r="C32" s="87"/>
      <c r="D32" s="72">
        <v>590</v>
      </c>
      <c r="E32" s="72">
        <v>590</v>
      </c>
      <c r="F32" s="77">
        <f t="shared" si="10"/>
        <v>1</v>
      </c>
      <c r="G32" s="52">
        <v>696</v>
      </c>
      <c r="H32" s="52">
        <v>500</v>
      </c>
      <c r="I32" s="77">
        <v>0.7183908045977011</v>
      </c>
      <c r="J32" s="80">
        <f t="shared" si="11"/>
        <v>-106</v>
      </c>
      <c r="K32" s="77">
        <f t="shared" si="12"/>
        <v>-0.15229885057471265</v>
      </c>
      <c r="L32" s="76">
        <f t="shared" si="13"/>
        <v>4.725670804965959E-2</v>
      </c>
      <c r="M32" s="76">
        <f t="shared" si="14"/>
        <v>6.1883168845025337E-2</v>
      </c>
      <c r="N32" s="88">
        <v>9</v>
      </c>
      <c r="O32" s="89">
        <v>8</v>
      </c>
      <c r="P32" s="81">
        <f t="shared" si="15"/>
        <v>90</v>
      </c>
      <c r="Q32" s="77">
        <f t="shared" si="16"/>
        <v>0.18</v>
      </c>
      <c r="R32" s="77">
        <f t="shared" si="17"/>
        <v>6.5042442950060633E-2</v>
      </c>
      <c r="S32" s="77">
        <f t="shared" si="18"/>
        <v>5.8726802912849423E-2</v>
      </c>
      <c r="T32" s="89">
        <v>7</v>
      </c>
      <c r="U32" s="90">
        <v>8</v>
      </c>
      <c r="V32" s="1"/>
    </row>
    <row r="33" spans="2:22" ht="15.75" x14ac:dyDescent="0.25">
      <c r="B33" s="50" t="s">
        <v>32</v>
      </c>
      <c r="C33" s="87"/>
      <c r="D33" s="72">
        <v>1372</v>
      </c>
      <c r="E33" s="72">
        <v>588</v>
      </c>
      <c r="F33" s="77">
        <f t="shared" si="10"/>
        <v>0.42857142857142855</v>
      </c>
      <c r="G33" s="52">
        <v>714</v>
      </c>
      <c r="H33" s="52">
        <v>636</v>
      </c>
      <c r="I33" s="77">
        <v>0.89075630252100846</v>
      </c>
      <c r="J33" s="80">
        <f t="shared" si="11"/>
        <v>658</v>
      </c>
      <c r="K33" s="77">
        <f t="shared" si="12"/>
        <v>0.92156862745098034</v>
      </c>
      <c r="L33" s="76">
        <f t="shared" si="13"/>
        <v>0.10989187024429316</v>
      </c>
      <c r="M33" s="76">
        <f t="shared" si="14"/>
        <v>6.3483595625500128E-2</v>
      </c>
      <c r="N33" s="88">
        <v>4</v>
      </c>
      <c r="O33" s="89">
        <v>7</v>
      </c>
      <c r="P33" s="81">
        <f t="shared" si="15"/>
        <v>-48</v>
      </c>
      <c r="Q33" s="77">
        <f t="shared" si="16"/>
        <v>-7.5471698113207544E-2</v>
      </c>
      <c r="R33" s="77">
        <f t="shared" si="17"/>
        <v>6.4821960092602798E-2</v>
      </c>
      <c r="S33" s="77">
        <f t="shared" si="18"/>
        <v>7.4700493305144472E-2</v>
      </c>
      <c r="T33" s="89">
        <v>8</v>
      </c>
      <c r="U33" s="90">
        <v>6</v>
      </c>
      <c r="V33" s="1"/>
    </row>
    <row r="34" spans="2:22" ht="15.75" x14ac:dyDescent="0.25">
      <c r="B34" s="50" t="s">
        <v>33</v>
      </c>
      <c r="C34" s="87"/>
      <c r="D34" s="72">
        <v>1041</v>
      </c>
      <c r="E34" s="72">
        <v>54</v>
      </c>
      <c r="F34" s="77">
        <f t="shared" si="10"/>
        <v>5.1873198847262249E-2</v>
      </c>
      <c r="G34" s="52">
        <v>388</v>
      </c>
      <c r="H34" s="52">
        <v>129</v>
      </c>
      <c r="I34" s="77">
        <v>0.3324742268041237</v>
      </c>
      <c r="J34" s="80">
        <f t="shared" si="11"/>
        <v>653</v>
      </c>
      <c r="K34" s="77">
        <f t="shared" si="12"/>
        <v>1.6829896907216495</v>
      </c>
      <c r="L34" s="76">
        <f t="shared" si="13"/>
        <v>8.3380056067280731E-2</v>
      </c>
      <c r="M34" s="76">
        <f t="shared" si="14"/>
        <v>3.4498088379123319E-2</v>
      </c>
      <c r="N34" s="88">
        <v>7</v>
      </c>
      <c r="O34" s="89">
        <v>10</v>
      </c>
      <c r="P34" s="81">
        <f t="shared" si="15"/>
        <v>-75</v>
      </c>
      <c r="Q34" s="77">
        <f t="shared" si="16"/>
        <v>-0.58139534883720934</v>
      </c>
      <c r="R34" s="77">
        <f t="shared" si="17"/>
        <v>5.9530371513614819E-3</v>
      </c>
      <c r="S34" s="77">
        <f t="shared" si="18"/>
        <v>1.5151515151515152E-2</v>
      </c>
      <c r="T34" s="89">
        <v>17</v>
      </c>
      <c r="U34" s="90">
        <v>14</v>
      </c>
      <c r="V34" s="1"/>
    </row>
    <row r="35" spans="2:22" ht="15.75" x14ac:dyDescent="0.25">
      <c r="B35" s="91"/>
      <c r="C35" s="87"/>
      <c r="D35" s="72"/>
      <c r="E35" s="72"/>
      <c r="F35" s="52"/>
      <c r="G35" s="52"/>
      <c r="H35" s="52"/>
      <c r="I35" s="52"/>
      <c r="J35" s="80"/>
      <c r="K35" s="77"/>
      <c r="L35" s="76"/>
      <c r="M35" s="76"/>
      <c r="N35" s="88"/>
      <c r="O35" s="89"/>
      <c r="P35" s="81"/>
      <c r="Q35" s="77"/>
      <c r="R35" s="77"/>
      <c r="S35" s="77"/>
      <c r="T35" s="89"/>
      <c r="U35" s="90"/>
      <c r="V35" s="1"/>
    </row>
    <row r="36" spans="2:22" s="118" customFormat="1" ht="15.75" x14ac:dyDescent="0.25">
      <c r="B36" s="14" t="s">
        <v>34</v>
      </c>
      <c r="C36" s="92"/>
      <c r="D36" s="64">
        <f>SUM(D37:D39)</f>
        <v>4078</v>
      </c>
      <c r="E36" s="64">
        <f>SUM(E37:E39)</f>
        <v>3274</v>
      </c>
      <c r="F36" s="65">
        <f t="shared" ref="F36:F39" si="19">(E36/D36)</f>
        <v>0.8028445316331535</v>
      </c>
      <c r="G36" s="66">
        <v>4632</v>
      </c>
      <c r="H36" s="66">
        <v>3110</v>
      </c>
      <c r="I36" s="65">
        <v>0.6714162348877375</v>
      </c>
      <c r="J36" s="67">
        <f t="shared" ref="J36:J39" si="20">(D36-G36)</f>
        <v>-554</v>
      </c>
      <c r="K36" s="65">
        <f t="shared" ref="K36:K39" si="21">(J36/G36)</f>
        <v>-0.1196027633851468</v>
      </c>
      <c r="L36" s="68">
        <f t="shared" ref="L36:L39" si="22">(D36/D$17)</f>
        <v>0.32663195835002001</v>
      </c>
      <c r="M36" s="68">
        <f t="shared" ref="M36:M39" si="23">(G36/G$17)</f>
        <v>0.41184315817551348</v>
      </c>
      <c r="N36" s="93"/>
      <c r="O36" s="94"/>
      <c r="P36" s="69">
        <f t="shared" ref="P36:P39" si="24">(E36-H36)</f>
        <v>164</v>
      </c>
      <c r="Q36" s="65">
        <f t="shared" ref="Q36:Q39" si="25">(P36/H36)</f>
        <v>5.2733118971061095E-2</v>
      </c>
      <c r="R36" s="65">
        <f t="shared" ref="R36:R39" si="26">(E36/E$17)</f>
        <v>0.36093043765847205</v>
      </c>
      <c r="S36" s="65">
        <f t="shared" ref="S36:S39" si="27">(H36/H$17)</f>
        <v>0.3652807141179234</v>
      </c>
      <c r="T36" s="94"/>
      <c r="U36" s="95"/>
      <c r="V36" s="70"/>
    </row>
    <row r="37" spans="2:22" ht="15.75" x14ac:dyDescent="0.25">
      <c r="B37" s="50" t="s">
        <v>35</v>
      </c>
      <c r="C37" s="87"/>
      <c r="D37" s="72">
        <v>1413</v>
      </c>
      <c r="E37" s="72">
        <v>1037</v>
      </c>
      <c r="F37" s="77">
        <f t="shared" si="19"/>
        <v>0.73389950460014153</v>
      </c>
      <c r="G37" s="52">
        <v>1413</v>
      </c>
      <c r="H37" s="52">
        <v>1118</v>
      </c>
      <c r="I37" s="77">
        <v>0.79122434536447273</v>
      </c>
      <c r="J37" s="80">
        <f t="shared" si="20"/>
        <v>0</v>
      </c>
      <c r="K37" s="77">
        <f t="shared" si="21"/>
        <v>0</v>
      </c>
      <c r="L37" s="76">
        <f t="shared" si="22"/>
        <v>0.1131758109731678</v>
      </c>
      <c r="M37" s="76">
        <f t="shared" si="23"/>
        <v>0.12563350226727127</v>
      </c>
      <c r="N37" s="88">
        <v>3</v>
      </c>
      <c r="O37" s="89">
        <v>3</v>
      </c>
      <c r="P37" s="81">
        <f t="shared" si="24"/>
        <v>-81</v>
      </c>
      <c r="Q37" s="77">
        <f t="shared" si="25"/>
        <v>-7.2450805008944547E-2</v>
      </c>
      <c r="R37" s="77">
        <f t="shared" si="26"/>
        <v>0.11432036159188623</v>
      </c>
      <c r="S37" s="77">
        <f t="shared" si="27"/>
        <v>0.13131313131313133</v>
      </c>
      <c r="T37" s="89">
        <v>3</v>
      </c>
      <c r="U37" s="90">
        <v>3</v>
      </c>
      <c r="V37" s="1"/>
    </row>
    <row r="38" spans="2:22" ht="15.75" x14ac:dyDescent="0.25">
      <c r="B38" s="50" t="s">
        <v>36</v>
      </c>
      <c r="C38" s="87"/>
      <c r="D38" s="72">
        <v>1055</v>
      </c>
      <c r="E38" s="72">
        <v>729</v>
      </c>
      <c r="F38" s="77">
        <f t="shared" si="19"/>
        <v>0.69099526066350714</v>
      </c>
      <c r="G38" s="52">
        <v>1259</v>
      </c>
      <c r="H38" s="52">
        <v>811</v>
      </c>
      <c r="I38" s="77">
        <v>0.64416203335980937</v>
      </c>
      <c r="J38" s="80">
        <f t="shared" si="20"/>
        <v>-204</v>
      </c>
      <c r="K38" s="77">
        <f t="shared" si="21"/>
        <v>-0.16203335980937253</v>
      </c>
      <c r="L38" s="76">
        <f t="shared" si="22"/>
        <v>8.4501401682018418E-2</v>
      </c>
      <c r="M38" s="76">
        <f t="shared" si="23"/>
        <v>0.11194096203432026</v>
      </c>
      <c r="N38" s="88">
        <v>6</v>
      </c>
      <c r="O38" s="89">
        <v>4</v>
      </c>
      <c r="P38" s="81">
        <f t="shared" si="24"/>
        <v>-82</v>
      </c>
      <c r="Q38" s="77">
        <f t="shared" si="25"/>
        <v>-0.10110974106041924</v>
      </c>
      <c r="R38" s="77">
        <f t="shared" si="26"/>
        <v>8.036600154338E-2</v>
      </c>
      <c r="S38" s="77">
        <f t="shared" si="27"/>
        <v>9.5254874324641761E-2</v>
      </c>
      <c r="T38" s="89">
        <v>5</v>
      </c>
      <c r="U38" s="90">
        <v>5</v>
      </c>
      <c r="V38" s="1"/>
    </row>
    <row r="39" spans="2:22" ht="15.75" x14ac:dyDescent="0.25">
      <c r="B39" s="50" t="s">
        <v>37</v>
      </c>
      <c r="C39" s="87"/>
      <c r="D39" s="72">
        <v>1610</v>
      </c>
      <c r="E39" s="72">
        <v>1508</v>
      </c>
      <c r="F39" s="77">
        <f t="shared" si="19"/>
        <v>0.93664596273291922</v>
      </c>
      <c r="G39" s="52">
        <v>1960</v>
      </c>
      <c r="H39" s="52">
        <v>1181</v>
      </c>
      <c r="I39" s="77">
        <v>0.60255102040816322</v>
      </c>
      <c r="J39" s="80">
        <f t="shared" si="20"/>
        <v>-350</v>
      </c>
      <c r="K39" s="77">
        <f t="shared" si="21"/>
        <v>-0.17857142857142858</v>
      </c>
      <c r="L39" s="76">
        <f t="shared" si="22"/>
        <v>0.12895474569483381</v>
      </c>
      <c r="M39" s="76">
        <f t="shared" si="23"/>
        <v>0.17426869387392194</v>
      </c>
      <c r="N39" s="88">
        <v>1</v>
      </c>
      <c r="O39" s="89">
        <v>1</v>
      </c>
      <c r="P39" s="81">
        <f t="shared" si="24"/>
        <v>327</v>
      </c>
      <c r="Q39" s="77">
        <f t="shared" si="25"/>
        <v>0.27688399661303981</v>
      </c>
      <c r="R39" s="77">
        <f t="shared" si="26"/>
        <v>0.16624407452320583</v>
      </c>
      <c r="S39" s="77">
        <f t="shared" si="27"/>
        <v>0.13871270848015035</v>
      </c>
      <c r="T39" s="89">
        <v>2</v>
      </c>
      <c r="U39" s="90">
        <v>2</v>
      </c>
      <c r="V39" s="1"/>
    </row>
    <row r="40" spans="2:22" ht="15.75" x14ac:dyDescent="0.25">
      <c r="B40" s="91"/>
      <c r="C40" s="87"/>
      <c r="D40" s="72"/>
      <c r="E40" s="72"/>
      <c r="F40" s="52"/>
      <c r="G40" s="52"/>
      <c r="H40" s="52"/>
      <c r="I40" s="52"/>
      <c r="J40" s="80"/>
      <c r="K40" s="77"/>
      <c r="L40" s="76"/>
      <c r="M40" s="76"/>
      <c r="N40" s="88"/>
      <c r="O40" s="89"/>
      <c r="P40" s="81"/>
      <c r="Q40" s="77"/>
      <c r="R40" s="77"/>
      <c r="S40" s="77"/>
      <c r="T40" s="89"/>
      <c r="U40" s="90"/>
      <c r="V40" s="1"/>
    </row>
    <row r="41" spans="2:22" s="118" customFormat="1" ht="15.75" x14ac:dyDescent="0.25">
      <c r="B41" s="14" t="s">
        <v>38</v>
      </c>
      <c r="C41" s="92"/>
      <c r="D41" s="64">
        <f>SUM(D42:D44)</f>
        <v>1475</v>
      </c>
      <c r="E41" s="64">
        <f>SUM(E42:E44)</f>
        <v>1367</v>
      </c>
      <c r="F41" s="65">
        <f t="shared" ref="F41:F44" si="28">(E41/D41)</f>
        <v>0.9267796610169492</v>
      </c>
      <c r="G41" s="66">
        <v>1508</v>
      </c>
      <c r="H41" s="66">
        <v>1508</v>
      </c>
      <c r="I41" s="65">
        <v>1</v>
      </c>
      <c r="J41" s="67">
        <f t="shared" ref="J41:J44" si="29">(D41-G41)</f>
        <v>-33</v>
      </c>
      <c r="K41" s="65">
        <f t="shared" ref="K41:K44" si="30">(J41/G41)</f>
        <v>-2.1883289124668436E-2</v>
      </c>
      <c r="L41" s="68">
        <f t="shared" ref="L41:L44" si="31">(D41/D$17)</f>
        <v>0.11814177012414898</v>
      </c>
      <c r="M41" s="68">
        <f t="shared" ref="M41:M44" si="32">(G41/G$17)</f>
        <v>0.13408019916422156</v>
      </c>
      <c r="N41" s="93"/>
      <c r="O41" s="94"/>
      <c r="P41" s="69">
        <f t="shared" ref="P41:P44" si="33">(E41-H41)</f>
        <v>-141</v>
      </c>
      <c r="Q41" s="65">
        <f t="shared" ref="Q41:Q44" si="34">(P41/H41)</f>
        <v>-9.3501326259946949E-2</v>
      </c>
      <c r="R41" s="65">
        <f t="shared" ref="R41:R43" si="35">(E41/E$17)</f>
        <v>0.15070003307242863</v>
      </c>
      <c r="S41" s="65">
        <f t="shared" ref="S41:S43" si="36">(H41/H$17)</f>
        <v>0.17712003758515388</v>
      </c>
      <c r="T41" s="94"/>
      <c r="U41" s="95"/>
      <c r="V41" s="70"/>
    </row>
    <row r="42" spans="2:22" ht="15.75" x14ac:dyDescent="0.25">
      <c r="B42" s="50" t="s">
        <v>39</v>
      </c>
      <c r="C42" s="87"/>
      <c r="D42" s="72">
        <v>126</v>
      </c>
      <c r="E42" s="72">
        <v>126</v>
      </c>
      <c r="F42" s="77">
        <f t="shared" si="28"/>
        <v>1</v>
      </c>
      <c r="G42" s="52">
        <v>201</v>
      </c>
      <c r="H42" s="52">
        <v>201</v>
      </c>
      <c r="I42" s="77">
        <v>1</v>
      </c>
      <c r="J42" s="80">
        <f t="shared" si="29"/>
        <v>-75</v>
      </c>
      <c r="K42" s="77">
        <f t="shared" si="30"/>
        <v>-0.37313432835820898</v>
      </c>
      <c r="L42" s="76">
        <f t="shared" si="31"/>
        <v>1.0092110532639167E-2</v>
      </c>
      <c r="M42" s="76">
        <f t="shared" si="32"/>
        <v>1.7871432381968526E-2</v>
      </c>
      <c r="N42" s="88">
        <v>14</v>
      </c>
      <c r="O42" s="89">
        <v>12</v>
      </c>
      <c r="P42" s="81">
        <f t="shared" si="33"/>
        <v>-75</v>
      </c>
      <c r="Q42" s="77">
        <f t="shared" si="34"/>
        <v>-0.37313432835820898</v>
      </c>
      <c r="R42" s="77">
        <f t="shared" si="35"/>
        <v>1.3890420019843457E-2</v>
      </c>
      <c r="S42" s="77">
        <f t="shared" si="36"/>
        <v>2.3608174770965468E-2</v>
      </c>
      <c r="T42" s="89">
        <v>13</v>
      </c>
      <c r="U42" s="90">
        <v>11</v>
      </c>
      <c r="V42" s="1"/>
    </row>
    <row r="43" spans="2:22" ht="15.75" x14ac:dyDescent="0.25">
      <c r="B43" s="50" t="s">
        <v>40</v>
      </c>
      <c r="C43" s="87"/>
      <c r="D43" s="72">
        <v>569</v>
      </c>
      <c r="E43" s="72">
        <v>521</v>
      </c>
      <c r="F43" s="77">
        <f t="shared" si="28"/>
        <v>0.91564147627416526</v>
      </c>
      <c r="G43" s="52">
        <v>488</v>
      </c>
      <c r="H43" s="52">
        <v>488</v>
      </c>
      <c r="I43" s="77">
        <v>1</v>
      </c>
      <c r="J43" s="80">
        <f t="shared" si="29"/>
        <v>81</v>
      </c>
      <c r="K43" s="77">
        <f t="shared" si="30"/>
        <v>0.16598360655737704</v>
      </c>
      <c r="L43" s="76">
        <f t="shared" si="31"/>
        <v>4.5574689627553067E-2</v>
      </c>
      <c r="M43" s="76">
        <f t="shared" si="32"/>
        <v>4.3389348270649948E-2</v>
      </c>
      <c r="N43" s="88">
        <v>10</v>
      </c>
      <c r="O43" s="89">
        <v>9</v>
      </c>
      <c r="P43" s="81">
        <f t="shared" si="33"/>
        <v>33</v>
      </c>
      <c r="Q43" s="77">
        <f t="shared" si="34"/>
        <v>6.7622950819672137E-2</v>
      </c>
      <c r="R43" s="77">
        <f t="shared" si="35"/>
        <v>5.7435784367765405E-2</v>
      </c>
      <c r="S43" s="77">
        <f t="shared" si="36"/>
        <v>5.7317359642941039E-2</v>
      </c>
      <c r="T43" s="89">
        <v>9</v>
      </c>
      <c r="U43" s="90">
        <v>9</v>
      </c>
      <c r="V43" s="1"/>
    </row>
    <row r="44" spans="2:22" ht="15.75" x14ac:dyDescent="0.25">
      <c r="B44" s="50" t="s">
        <v>41</v>
      </c>
      <c r="C44" s="87"/>
      <c r="D44" s="72">
        <v>780</v>
      </c>
      <c r="E44" s="72">
        <v>720</v>
      </c>
      <c r="F44" s="77">
        <f t="shared" si="28"/>
        <v>0.92307692307692313</v>
      </c>
      <c r="G44" s="52">
        <v>819</v>
      </c>
      <c r="H44" s="52">
        <v>819</v>
      </c>
      <c r="I44" s="77">
        <v>1</v>
      </c>
      <c r="J44" s="80">
        <f t="shared" si="29"/>
        <v>-39</v>
      </c>
      <c r="K44" s="77">
        <f t="shared" si="30"/>
        <v>-4.7619047619047616E-2</v>
      </c>
      <c r="L44" s="76">
        <f t="shared" si="31"/>
        <v>6.2474969963956746E-2</v>
      </c>
      <c r="M44" s="76">
        <f t="shared" si="32"/>
        <v>7.281941851160309E-2</v>
      </c>
      <c r="N44" s="88">
        <v>8</v>
      </c>
      <c r="O44" s="89">
        <v>6</v>
      </c>
      <c r="P44" s="81">
        <f t="shared" si="33"/>
        <v>-99</v>
      </c>
      <c r="Q44" s="77">
        <f t="shared" si="34"/>
        <v>-0.12087912087912088</v>
      </c>
      <c r="R44" s="77">
        <f>(E44/E$17)</f>
        <v>7.937382868481975E-2</v>
      </c>
      <c r="S44" s="77">
        <f>(H44/H$17)</f>
        <v>9.6194503171247364E-2</v>
      </c>
      <c r="T44" s="89">
        <v>6</v>
      </c>
      <c r="U44" s="90">
        <v>4</v>
      </c>
      <c r="V44" s="1"/>
    </row>
    <row r="45" spans="2:22" ht="15.75" x14ac:dyDescent="0.25">
      <c r="B45" s="50"/>
      <c r="C45" s="87"/>
      <c r="D45" s="72"/>
      <c r="E45" s="72"/>
      <c r="F45" s="52"/>
      <c r="G45" s="52"/>
      <c r="H45" s="52"/>
      <c r="I45" s="52"/>
      <c r="J45" s="80"/>
      <c r="K45" s="77"/>
      <c r="L45" s="76"/>
      <c r="M45" s="76"/>
      <c r="N45" s="88"/>
      <c r="O45" s="89"/>
      <c r="P45" s="81"/>
      <c r="Q45" s="77"/>
      <c r="R45" s="77"/>
      <c r="S45" s="77"/>
      <c r="T45" s="89"/>
      <c r="U45" s="90"/>
      <c r="V45" s="1"/>
    </row>
    <row r="46" spans="2:22" s="118" customFormat="1" ht="15.75" x14ac:dyDescent="0.25">
      <c r="B46" s="14" t="s">
        <v>42</v>
      </c>
      <c r="C46" s="92"/>
      <c r="D46" s="64"/>
      <c r="E46" s="64"/>
      <c r="F46" s="66"/>
      <c r="G46" s="66"/>
      <c r="H46" s="66"/>
      <c r="I46" s="66"/>
      <c r="J46" s="67"/>
      <c r="K46" s="65"/>
      <c r="L46" s="68"/>
      <c r="M46" s="68"/>
      <c r="N46" s="93"/>
      <c r="O46" s="94"/>
      <c r="P46" s="69"/>
      <c r="Q46" s="65"/>
      <c r="R46" s="65"/>
      <c r="S46" s="65"/>
      <c r="T46" s="94"/>
      <c r="U46" s="95"/>
      <c r="V46" s="70"/>
    </row>
    <row r="47" spans="2:22" ht="15.75" x14ac:dyDescent="0.25">
      <c r="B47" s="50" t="s">
        <v>43</v>
      </c>
      <c r="C47" s="87"/>
      <c r="D47" s="72"/>
      <c r="E47" s="72"/>
      <c r="F47" s="52"/>
      <c r="G47" s="52"/>
      <c r="H47" s="52"/>
      <c r="I47" s="52"/>
      <c r="J47" s="53"/>
      <c r="K47" s="54"/>
      <c r="L47" s="52"/>
      <c r="M47" s="52"/>
      <c r="N47" s="88"/>
      <c r="O47" s="89"/>
      <c r="P47" s="54"/>
      <c r="Q47" s="54"/>
      <c r="R47" s="52"/>
      <c r="S47" s="54"/>
      <c r="T47" s="89"/>
      <c r="U47" s="90"/>
      <c r="V47" s="1"/>
    </row>
    <row r="48" spans="2:22" ht="15.75" x14ac:dyDescent="0.25">
      <c r="B48" s="96" t="s">
        <v>44</v>
      </c>
      <c r="C48" s="87"/>
      <c r="D48" s="72"/>
      <c r="E48" s="72"/>
      <c r="F48" s="52"/>
      <c r="G48" s="52"/>
      <c r="H48" s="52"/>
      <c r="I48" s="52"/>
      <c r="J48" s="80"/>
      <c r="K48" s="77"/>
      <c r="L48" s="76"/>
      <c r="M48" s="76"/>
      <c r="N48" s="88"/>
      <c r="O48" s="89"/>
      <c r="P48" s="81"/>
      <c r="Q48" s="77"/>
      <c r="R48" s="77"/>
      <c r="S48" s="77"/>
      <c r="T48" s="89"/>
      <c r="U48" s="90"/>
      <c r="V48" s="1"/>
    </row>
    <row r="49" spans="2:22" ht="15.75" x14ac:dyDescent="0.25">
      <c r="B49" s="96" t="s">
        <v>45</v>
      </c>
      <c r="C49" s="87"/>
      <c r="D49" s="72"/>
      <c r="E49" s="72"/>
      <c r="F49" s="52"/>
      <c r="G49" s="52"/>
      <c r="H49" s="52"/>
      <c r="I49" s="52"/>
      <c r="J49" s="80"/>
      <c r="K49" s="77"/>
      <c r="L49" s="76"/>
      <c r="M49" s="76"/>
      <c r="N49" s="88"/>
      <c r="O49" s="89"/>
      <c r="P49" s="81"/>
      <c r="Q49" s="77"/>
      <c r="R49" s="77"/>
      <c r="S49" s="77"/>
      <c r="T49" s="89"/>
      <c r="U49" s="90"/>
      <c r="V49" s="1"/>
    </row>
    <row r="50" spans="2:22" ht="15.75" x14ac:dyDescent="0.25">
      <c r="B50" s="50" t="s">
        <v>46</v>
      </c>
      <c r="C50" s="87"/>
      <c r="D50" s="72">
        <v>65</v>
      </c>
      <c r="E50" s="72">
        <v>65</v>
      </c>
      <c r="F50" s="77">
        <f t="shared" ref="F50:F51" si="37">(E50/D50)</f>
        <v>1</v>
      </c>
      <c r="G50" s="52">
        <v>45</v>
      </c>
      <c r="H50" s="52">
        <v>45</v>
      </c>
      <c r="I50" s="77">
        <v>1</v>
      </c>
      <c r="J50" s="80">
        <f t="shared" ref="J50:J51" si="38">(D50-G50)</f>
        <v>20</v>
      </c>
      <c r="K50" s="77">
        <f t="shared" ref="K50:K51" si="39">(J50/G50)</f>
        <v>0.44444444444444442</v>
      </c>
      <c r="L50" s="76">
        <f t="shared" ref="L50:L51" si="40">(D50/D$17)</f>
        <v>5.2062474969963961E-3</v>
      </c>
      <c r="M50" s="76">
        <f t="shared" ref="M50:M51" si="41">(G50/G$17)</f>
        <v>4.0010669511869835E-3</v>
      </c>
      <c r="N50" s="88">
        <v>17</v>
      </c>
      <c r="O50" s="89">
        <v>17</v>
      </c>
      <c r="P50" s="81">
        <f t="shared" ref="P50:P51" si="42">(E50-H50)</f>
        <v>20</v>
      </c>
      <c r="Q50" s="77">
        <f t="shared" ref="Q50:Q51" si="43">(P50/H50)</f>
        <v>0.44444444444444442</v>
      </c>
      <c r="R50" s="77">
        <f t="shared" ref="R50:R51" si="44">(E50/E$17)</f>
        <v>7.165692867379561E-3</v>
      </c>
      <c r="S50" s="77">
        <f t="shared" ref="S50:S51" si="45">(H50/H$17)</f>
        <v>5.2854122621564482E-3</v>
      </c>
      <c r="T50" s="89">
        <v>16</v>
      </c>
      <c r="U50" s="90">
        <v>17</v>
      </c>
      <c r="V50" s="1"/>
    </row>
    <row r="51" spans="2:22" ht="15.75" x14ac:dyDescent="0.25">
      <c r="B51" s="50" t="s">
        <v>47</v>
      </c>
      <c r="C51" s="87"/>
      <c r="D51" s="72">
        <v>181</v>
      </c>
      <c r="E51" s="72">
        <v>181</v>
      </c>
      <c r="F51" s="77">
        <f t="shared" si="37"/>
        <v>1</v>
      </c>
      <c r="G51" s="52">
        <v>148</v>
      </c>
      <c r="H51" s="52">
        <v>148</v>
      </c>
      <c r="I51" s="77">
        <v>1</v>
      </c>
      <c r="J51" s="80">
        <f t="shared" si="38"/>
        <v>33</v>
      </c>
      <c r="K51" s="77">
        <f t="shared" si="39"/>
        <v>0.22297297297297297</v>
      </c>
      <c r="L51" s="76">
        <f t="shared" si="40"/>
        <v>1.4497396876251501E-2</v>
      </c>
      <c r="M51" s="76">
        <f t="shared" si="41"/>
        <v>1.3159064639459411E-2</v>
      </c>
      <c r="N51" s="88">
        <v>13</v>
      </c>
      <c r="O51" s="89">
        <v>13</v>
      </c>
      <c r="P51" s="81">
        <f t="shared" si="42"/>
        <v>33</v>
      </c>
      <c r="Q51" s="77">
        <f t="shared" si="43"/>
        <v>0.22297297297297297</v>
      </c>
      <c r="R51" s="77">
        <f t="shared" si="44"/>
        <v>1.9953698599933855E-2</v>
      </c>
      <c r="S51" s="77">
        <f t="shared" si="45"/>
        <v>1.738313366220343E-2</v>
      </c>
      <c r="T51" s="89">
        <v>11</v>
      </c>
      <c r="U51" s="90">
        <v>12</v>
      </c>
      <c r="V51" s="1"/>
    </row>
    <row r="52" spans="2:22" ht="15.75" x14ac:dyDescent="0.25">
      <c r="B52" s="50"/>
      <c r="C52" s="87"/>
      <c r="D52" s="72"/>
      <c r="E52" s="72"/>
      <c r="F52" s="52"/>
      <c r="G52" s="52"/>
      <c r="H52" s="52"/>
      <c r="I52" s="52"/>
      <c r="J52" s="80"/>
      <c r="K52" s="77"/>
      <c r="L52" s="76"/>
      <c r="M52" s="76"/>
      <c r="N52" s="88"/>
      <c r="O52" s="89"/>
      <c r="P52" s="81"/>
      <c r="Q52" s="77"/>
      <c r="R52" s="77"/>
      <c r="S52" s="77"/>
      <c r="T52" s="89"/>
      <c r="U52" s="90"/>
      <c r="V52" s="1"/>
    </row>
    <row r="53" spans="2:22" s="118" customFormat="1" ht="15.75" x14ac:dyDescent="0.25">
      <c r="B53" s="14" t="s">
        <v>48</v>
      </c>
      <c r="C53" s="92"/>
      <c r="D53" s="64"/>
      <c r="E53" s="64"/>
      <c r="F53" s="66"/>
      <c r="G53" s="66"/>
      <c r="H53" s="66"/>
      <c r="I53" s="66"/>
      <c r="J53" s="67"/>
      <c r="K53" s="65"/>
      <c r="L53" s="68"/>
      <c r="M53" s="68"/>
      <c r="N53" s="93"/>
      <c r="O53" s="94"/>
      <c r="P53" s="69"/>
      <c r="Q53" s="65"/>
      <c r="R53" s="65"/>
      <c r="S53" s="65"/>
      <c r="T53" s="94"/>
      <c r="U53" s="95"/>
      <c r="V53" s="70"/>
    </row>
    <row r="54" spans="2:22" ht="15.75" x14ac:dyDescent="0.25">
      <c r="B54" s="50" t="s">
        <v>49</v>
      </c>
      <c r="C54" s="87"/>
      <c r="D54" s="72"/>
      <c r="E54" s="72"/>
      <c r="F54" s="52"/>
      <c r="G54" s="52"/>
      <c r="H54" s="52"/>
      <c r="I54" s="52"/>
      <c r="J54" s="80"/>
      <c r="K54" s="77"/>
      <c r="L54" s="52"/>
      <c r="M54" s="52"/>
      <c r="N54" s="88"/>
      <c r="O54" s="89"/>
      <c r="P54" s="81"/>
      <c r="Q54" s="77"/>
      <c r="R54" s="52"/>
      <c r="S54" s="77"/>
      <c r="T54" s="89"/>
      <c r="U54" s="90"/>
      <c r="V54" s="1"/>
    </row>
    <row r="55" spans="2:22" ht="15.75" x14ac:dyDescent="0.25">
      <c r="B55" s="96" t="s">
        <v>50</v>
      </c>
      <c r="C55" s="87"/>
      <c r="D55" s="72"/>
      <c r="E55" s="72"/>
      <c r="F55" s="52"/>
      <c r="G55" s="52"/>
      <c r="H55" s="52"/>
      <c r="I55" s="52"/>
      <c r="J55" s="80"/>
      <c r="K55" s="77"/>
      <c r="L55" s="76"/>
      <c r="M55" s="76"/>
      <c r="N55" s="88"/>
      <c r="O55" s="89"/>
      <c r="P55" s="81"/>
      <c r="Q55" s="77"/>
      <c r="R55" s="77"/>
      <c r="S55" s="77"/>
      <c r="T55" s="89"/>
      <c r="U55" s="90"/>
      <c r="V55" s="1"/>
    </row>
    <row r="56" spans="2:22" ht="15.75" x14ac:dyDescent="0.25">
      <c r="B56" s="96" t="s">
        <v>51</v>
      </c>
      <c r="C56" s="87"/>
      <c r="D56" s="72"/>
      <c r="E56" s="72"/>
      <c r="F56" s="52"/>
      <c r="G56" s="52"/>
      <c r="H56" s="52"/>
      <c r="I56" s="52"/>
      <c r="J56" s="80"/>
      <c r="K56" s="77"/>
      <c r="L56" s="76"/>
      <c r="M56" s="76"/>
      <c r="N56" s="88"/>
      <c r="O56" s="89"/>
      <c r="P56" s="81"/>
      <c r="Q56" s="77"/>
      <c r="R56" s="77"/>
      <c r="S56" s="77"/>
      <c r="T56" s="89"/>
      <c r="U56" s="90"/>
      <c r="V56" s="1"/>
    </row>
    <row r="57" spans="2:22" ht="15.75" x14ac:dyDescent="0.25">
      <c r="B57" s="50" t="s">
        <v>52</v>
      </c>
      <c r="C57" s="87"/>
      <c r="D57" s="72">
        <v>95</v>
      </c>
      <c r="E57" s="72">
        <v>95</v>
      </c>
      <c r="F57" s="77">
        <f>(E57/D57)</f>
        <v>1</v>
      </c>
      <c r="G57" s="52">
        <v>65</v>
      </c>
      <c r="H57" s="52">
        <v>65</v>
      </c>
      <c r="I57" s="77">
        <v>1</v>
      </c>
      <c r="J57" s="80">
        <f>(D57-G57)</f>
        <v>30</v>
      </c>
      <c r="K57" s="77">
        <f>(J57/G57)</f>
        <v>0.46153846153846156</v>
      </c>
      <c r="L57" s="76">
        <f>(D57/D$17)</f>
        <v>7.6091309571485787E-3</v>
      </c>
      <c r="M57" s="76">
        <f>(G57/G$17)</f>
        <v>5.7793189294923089E-3</v>
      </c>
      <c r="N57" s="88">
        <v>16</v>
      </c>
      <c r="O57" s="89">
        <v>16</v>
      </c>
      <c r="P57" s="81">
        <f>(E57-H57)</f>
        <v>30</v>
      </c>
      <c r="Q57" s="77">
        <f>(P57/H57)</f>
        <v>0.46153846153846156</v>
      </c>
      <c r="R57" s="77">
        <f>(E57/E$17)</f>
        <v>1.0472935729247051E-2</v>
      </c>
      <c r="S57" s="77">
        <f>(H57/H$17)</f>
        <v>7.6344843786704253E-3</v>
      </c>
      <c r="T57" s="89">
        <v>15</v>
      </c>
      <c r="U57" s="90">
        <v>16</v>
      </c>
      <c r="V57" s="1"/>
    </row>
    <row r="58" spans="2:22" ht="15.75" x14ac:dyDescent="0.25">
      <c r="B58" s="50" t="s">
        <v>53</v>
      </c>
      <c r="C58" s="87"/>
      <c r="D58" s="72"/>
      <c r="E58" s="72"/>
      <c r="F58" s="52"/>
      <c r="G58" s="52"/>
      <c r="H58" s="52"/>
      <c r="I58" s="52"/>
      <c r="J58" s="80"/>
      <c r="K58" s="77"/>
      <c r="L58" s="76"/>
      <c r="M58" s="76"/>
      <c r="N58" s="88"/>
      <c r="O58" s="89"/>
      <c r="P58" s="81"/>
      <c r="Q58" s="77"/>
      <c r="R58" s="77"/>
      <c r="S58" s="77"/>
      <c r="T58" s="89"/>
      <c r="U58" s="90"/>
      <c r="V58" s="1"/>
    </row>
    <row r="59" spans="2:22" ht="15.75" x14ac:dyDescent="0.25">
      <c r="B59" s="96" t="s">
        <v>54</v>
      </c>
      <c r="C59" s="87"/>
      <c r="D59" s="72">
        <v>0</v>
      </c>
      <c r="E59" s="72">
        <v>0</v>
      </c>
      <c r="F59" s="77"/>
      <c r="G59" s="52">
        <v>0</v>
      </c>
      <c r="H59" s="52">
        <v>0</v>
      </c>
      <c r="I59" s="77"/>
      <c r="J59" s="80"/>
      <c r="K59" s="77"/>
      <c r="L59" s="76">
        <f>(D59/D$17)</f>
        <v>0</v>
      </c>
      <c r="M59" s="76">
        <f>(G59/G$17)</f>
        <v>0</v>
      </c>
      <c r="N59" s="88"/>
      <c r="O59" s="89"/>
      <c r="P59" s="81"/>
      <c r="Q59" s="77"/>
      <c r="R59" s="77">
        <f>(E59/E$17)</f>
        <v>0</v>
      </c>
      <c r="S59" s="77">
        <f>(H59/H$17)</f>
        <v>0</v>
      </c>
      <c r="T59" s="89"/>
      <c r="U59" s="90"/>
      <c r="V59" s="1"/>
    </row>
    <row r="60" spans="2:22" ht="15.75" x14ac:dyDescent="0.25">
      <c r="B60" s="96" t="s">
        <v>55</v>
      </c>
      <c r="C60" s="87"/>
      <c r="D60" s="72"/>
      <c r="E60" s="72"/>
      <c r="F60" s="52"/>
      <c r="G60" s="52"/>
      <c r="H60" s="52"/>
      <c r="I60" s="52"/>
      <c r="J60" s="80"/>
      <c r="K60" s="77"/>
      <c r="L60" s="76"/>
      <c r="M60" s="76"/>
      <c r="N60" s="88"/>
      <c r="O60" s="89"/>
      <c r="P60" s="81"/>
      <c r="Q60" s="77"/>
      <c r="R60" s="77"/>
      <c r="S60" s="77"/>
      <c r="T60" s="89"/>
      <c r="U60" s="90"/>
      <c r="V60" s="1"/>
    </row>
    <row r="61" spans="2:22" ht="15.75" x14ac:dyDescent="0.25">
      <c r="B61" s="50" t="s">
        <v>56</v>
      </c>
      <c r="C61" s="87"/>
      <c r="D61" s="72">
        <v>220</v>
      </c>
      <c r="E61" s="72">
        <v>150</v>
      </c>
      <c r="F61" s="77">
        <f>(E61/D61)</f>
        <v>0.68181818181818177</v>
      </c>
      <c r="G61" s="52">
        <v>141</v>
      </c>
      <c r="H61" s="52">
        <v>141</v>
      </c>
      <c r="I61" s="77">
        <v>1</v>
      </c>
      <c r="J61" s="80">
        <f>(D61-G61)</f>
        <v>79</v>
      </c>
      <c r="K61" s="77">
        <f>(J61/G61)</f>
        <v>0.56028368794326244</v>
      </c>
      <c r="L61" s="76">
        <f>(D61/D$17)</f>
        <v>1.7621145374449341E-2</v>
      </c>
      <c r="M61" s="76">
        <f>(G61/G$17)</f>
        <v>1.2536676447052548E-2</v>
      </c>
      <c r="N61" s="88">
        <v>12</v>
      </c>
      <c r="O61" s="89">
        <v>14</v>
      </c>
      <c r="P61" s="81">
        <f>(E61-H61)</f>
        <v>9</v>
      </c>
      <c r="Q61" s="77">
        <f>(P61/H61)</f>
        <v>6.3829787234042548E-2</v>
      </c>
      <c r="R61" s="77">
        <f>(E61/E$17)</f>
        <v>1.6536214309337448E-2</v>
      </c>
      <c r="S61" s="77">
        <f>(H61/H$17)</f>
        <v>1.6560958421423539E-2</v>
      </c>
      <c r="T61" s="89">
        <v>12</v>
      </c>
      <c r="U61" s="90">
        <v>13</v>
      </c>
      <c r="V61" s="1"/>
    </row>
    <row r="62" spans="2:22" ht="15.75" x14ac:dyDescent="0.25">
      <c r="B62" s="50" t="s">
        <v>57</v>
      </c>
      <c r="C62" s="87"/>
      <c r="D62" s="72"/>
      <c r="E62" s="72"/>
      <c r="F62" s="52"/>
      <c r="G62" s="52"/>
      <c r="H62" s="52"/>
      <c r="I62" s="52"/>
      <c r="J62" s="80"/>
      <c r="K62" s="77"/>
      <c r="L62" s="76"/>
      <c r="M62" s="76"/>
      <c r="N62" s="88"/>
      <c r="O62" s="89"/>
      <c r="P62" s="81"/>
      <c r="Q62" s="77"/>
      <c r="R62" s="77"/>
      <c r="S62" s="77"/>
      <c r="T62" s="89"/>
      <c r="U62" s="90"/>
      <c r="V62" s="1"/>
    </row>
    <row r="63" spans="2:22" ht="15.75" x14ac:dyDescent="0.25">
      <c r="B63" s="96" t="s">
        <v>58</v>
      </c>
      <c r="C63" s="87"/>
      <c r="D63" s="72">
        <v>36</v>
      </c>
      <c r="E63" s="72">
        <v>36</v>
      </c>
      <c r="F63" s="77">
        <f>(E63/D63)</f>
        <v>1</v>
      </c>
      <c r="G63" s="52">
        <v>26</v>
      </c>
      <c r="H63" s="52">
        <v>26</v>
      </c>
      <c r="I63" s="77">
        <v>1</v>
      </c>
      <c r="J63" s="80">
        <f>(D63-G63)</f>
        <v>10</v>
      </c>
      <c r="K63" s="77">
        <f>(J63/G63)</f>
        <v>0.38461538461538464</v>
      </c>
      <c r="L63" s="76">
        <f>(D63/D$17)</f>
        <v>2.883460152182619E-3</v>
      </c>
      <c r="M63" s="76">
        <f>(G63/G$17)</f>
        <v>2.3117275717969236E-3</v>
      </c>
      <c r="N63" s="88"/>
      <c r="O63" s="89"/>
      <c r="P63" s="81">
        <f>(E63-H63)</f>
        <v>10</v>
      </c>
      <c r="Q63" s="77">
        <f>(P63/H63)</f>
        <v>0.38461538461538464</v>
      </c>
      <c r="R63" s="77">
        <f>(E63/E$17)</f>
        <v>3.9686914342409877E-3</v>
      </c>
      <c r="S63" s="77">
        <f>(H63/H$17)</f>
        <v>3.0537937514681702E-3</v>
      </c>
      <c r="T63" s="89"/>
      <c r="U63" s="90"/>
      <c r="V63" s="1"/>
    </row>
    <row r="64" spans="2:22" ht="15.75" x14ac:dyDescent="0.25">
      <c r="B64" s="97"/>
      <c r="C64" s="87"/>
      <c r="D64" s="72"/>
      <c r="E64" s="72"/>
      <c r="F64" s="52"/>
      <c r="G64" s="52"/>
      <c r="H64" s="52"/>
      <c r="I64" s="52"/>
      <c r="J64" s="19"/>
      <c r="K64" s="52"/>
      <c r="L64" s="52"/>
      <c r="M64" s="52"/>
      <c r="N64" s="88"/>
      <c r="O64" s="89"/>
      <c r="P64" s="52"/>
      <c r="Q64" s="52"/>
      <c r="R64" s="52"/>
      <c r="S64" s="52"/>
      <c r="T64" s="89"/>
      <c r="U64" s="90"/>
      <c r="V64" s="1"/>
    </row>
    <row r="65" spans="2:22" s="118" customFormat="1" ht="15.75" x14ac:dyDescent="0.25">
      <c r="B65" s="14" t="s">
        <v>59</v>
      </c>
      <c r="C65" s="92"/>
      <c r="D65" s="64"/>
      <c r="E65" s="64"/>
      <c r="F65" s="66"/>
      <c r="G65" s="66"/>
      <c r="H65" s="66"/>
      <c r="I65" s="66"/>
      <c r="J65" s="67"/>
      <c r="K65" s="65"/>
      <c r="L65" s="66"/>
      <c r="M65" s="66"/>
      <c r="N65" s="93"/>
      <c r="O65" s="94"/>
      <c r="P65" s="98"/>
      <c r="Q65" s="98"/>
      <c r="R65" s="66"/>
      <c r="S65" s="98"/>
      <c r="T65" s="94"/>
      <c r="U65" s="95"/>
      <c r="V65" s="70"/>
    </row>
    <row r="66" spans="2:22" ht="15.75" x14ac:dyDescent="0.25">
      <c r="B66" s="50" t="s">
        <v>60</v>
      </c>
      <c r="C66" s="87"/>
      <c r="D66" s="72"/>
      <c r="E66" s="72"/>
      <c r="F66" s="52"/>
      <c r="G66" s="52"/>
      <c r="H66" s="52"/>
      <c r="I66" s="52"/>
      <c r="J66" s="80"/>
      <c r="K66" s="77"/>
      <c r="L66" s="76"/>
      <c r="M66" s="76"/>
      <c r="N66" s="88"/>
      <c r="O66" s="89"/>
      <c r="P66" s="81"/>
      <c r="Q66" s="77"/>
      <c r="R66" s="77"/>
      <c r="S66" s="77"/>
      <c r="T66" s="89"/>
      <c r="U66" s="90"/>
      <c r="V66" s="1"/>
    </row>
    <row r="67" spans="2:22" ht="15.75" x14ac:dyDescent="0.25">
      <c r="B67" s="50" t="s">
        <v>61</v>
      </c>
      <c r="C67" s="87"/>
      <c r="D67" s="72">
        <v>18</v>
      </c>
      <c r="E67" s="72">
        <v>18</v>
      </c>
      <c r="F67" s="77">
        <f t="shared" ref="F67:F68" si="46">(E67/D67)</f>
        <v>1</v>
      </c>
      <c r="G67" s="52">
        <v>14</v>
      </c>
      <c r="H67" s="52">
        <v>14</v>
      </c>
      <c r="I67" s="77">
        <v>1</v>
      </c>
      <c r="J67" s="80">
        <f t="shared" ref="J67:J68" si="47">(D67-G67)</f>
        <v>4</v>
      </c>
      <c r="K67" s="77">
        <f t="shared" ref="K67:K68" si="48">(J67/G67)</f>
        <v>0.2857142857142857</v>
      </c>
      <c r="L67" s="76">
        <f t="shared" ref="L67:L68" si="49">(D67/D$17)</f>
        <v>1.4417300760913095E-3</v>
      </c>
      <c r="M67" s="76">
        <f t="shared" ref="M67:M68" si="50">(G67/G$17)</f>
        <v>1.2447763848137281E-3</v>
      </c>
      <c r="N67" s="88">
        <v>18</v>
      </c>
      <c r="O67" s="89">
        <v>18</v>
      </c>
      <c r="P67" s="81">
        <f t="shared" ref="P67:P68" si="51">(E67-H67)</f>
        <v>4</v>
      </c>
      <c r="Q67" s="77">
        <f t="shared" ref="Q67:Q68" si="52">(P67/H67)</f>
        <v>0.2857142857142857</v>
      </c>
      <c r="R67" s="77">
        <f t="shared" ref="R67:R68" si="53">(E67/E$17)</f>
        <v>1.9843457171204938E-3</v>
      </c>
      <c r="S67" s="77">
        <f t="shared" ref="S67:S68" si="54">(H67/H$17)</f>
        <v>1.644350481559784E-3</v>
      </c>
      <c r="T67" s="89">
        <v>18</v>
      </c>
      <c r="U67" s="90">
        <v>18</v>
      </c>
      <c r="V67" s="1"/>
    </row>
    <row r="68" spans="2:22" ht="15.75" x14ac:dyDescent="0.25">
      <c r="B68" s="50" t="s">
        <v>62</v>
      </c>
      <c r="C68" s="87"/>
      <c r="D68" s="72">
        <v>116</v>
      </c>
      <c r="E68" s="72">
        <v>114</v>
      </c>
      <c r="F68" s="77">
        <f t="shared" si="46"/>
        <v>0.98275862068965514</v>
      </c>
      <c r="G68" s="52">
        <v>91</v>
      </c>
      <c r="H68" s="52">
        <v>87</v>
      </c>
      <c r="I68" s="77">
        <v>0.95604395604395609</v>
      </c>
      <c r="J68" s="80">
        <f t="shared" si="47"/>
        <v>25</v>
      </c>
      <c r="K68" s="77">
        <f t="shared" si="48"/>
        <v>0.27472527472527475</v>
      </c>
      <c r="L68" s="76">
        <f t="shared" si="49"/>
        <v>9.2911493792551068E-3</v>
      </c>
      <c r="M68" s="76">
        <f t="shared" si="50"/>
        <v>8.0910465012892334E-3</v>
      </c>
      <c r="N68" s="88">
        <v>15</v>
      </c>
      <c r="O68" s="89">
        <v>15</v>
      </c>
      <c r="P68" s="81">
        <f t="shared" si="51"/>
        <v>27</v>
      </c>
      <c r="Q68" s="77">
        <f t="shared" si="52"/>
        <v>0.31034482758620691</v>
      </c>
      <c r="R68" s="77">
        <f t="shared" si="53"/>
        <v>1.2567522875096462E-2</v>
      </c>
      <c r="S68" s="77">
        <f t="shared" si="54"/>
        <v>1.0218463706835801E-2</v>
      </c>
      <c r="T68" s="89">
        <v>14</v>
      </c>
      <c r="U68" s="90">
        <v>15</v>
      </c>
      <c r="V68" s="1"/>
    </row>
    <row r="69" spans="2:22" ht="15.75" x14ac:dyDescent="0.25">
      <c r="B69" s="50" t="s">
        <v>63</v>
      </c>
      <c r="C69" s="51"/>
      <c r="D69" s="72"/>
      <c r="E69" s="72"/>
      <c r="F69" s="52"/>
      <c r="G69" s="52"/>
      <c r="H69" s="52"/>
      <c r="I69" s="52"/>
      <c r="J69" s="80"/>
      <c r="K69" s="77"/>
      <c r="L69" s="54"/>
      <c r="M69" s="76"/>
      <c r="N69" s="99"/>
      <c r="O69" s="100"/>
      <c r="P69" s="81"/>
      <c r="Q69" s="77"/>
      <c r="R69" s="52"/>
      <c r="S69" s="77"/>
      <c r="T69" s="76"/>
      <c r="U69" s="101"/>
      <c r="V69" s="1"/>
    </row>
    <row r="70" spans="2:22" ht="15.75" x14ac:dyDescent="0.25">
      <c r="B70" s="96" t="s">
        <v>64</v>
      </c>
      <c r="C70" s="51"/>
      <c r="D70" s="72">
        <v>24</v>
      </c>
      <c r="E70" s="72">
        <v>16</v>
      </c>
      <c r="F70" s="77">
        <f>(E70/D70)</f>
        <v>0.66666666666666663</v>
      </c>
      <c r="G70" s="52">
        <v>16</v>
      </c>
      <c r="H70" s="52">
        <v>13</v>
      </c>
      <c r="I70" s="77">
        <v>0.8125</v>
      </c>
      <c r="J70" s="80">
        <f>(D70-G70)</f>
        <v>8</v>
      </c>
      <c r="K70" s="77">
        <f>(J70/G70)</f>
        <v>0.5</v>
      </c>
      <c r="L70" s="76">
        <f>(D70/D$17)</f>
        <v>1.922306768121746E-3</v>
      </c>
      <c r="M70" s="76">
        <f>(G70/G$17)</f>
        <v>1.4226015826442606E-3</v>
      </c>
      <c r="N70" s="56"/>
      <c r="O70" s="18"/>
      <c r="P70" s="81">
        <f>(E70-H70)</f>
        <v>3</v>
      </c>
      <c r="Q70" s="77">
        <f>(P70/H70)</f>
        <v>0.23076923076923078</v>
      </c>
      <c r="R70" s="77">
        <f>(E70/E$17)</f>
        <v>1.7638628596626613E-3</v>
      </c>
      <c r="S70" s="77">
        <f>(H70/H$17)</f>
        <v>1.5268968757340851E-3</v>
      </c>
      <c r="T70" s="54"/>
      <c r="U70" s="102"/>
      <c r="V70" s="1"/>
    </row>
    <row r="71" spans="2:22" ht="16.5" thickBot="1" x14ac:dyDescent="0.3">
      <c r="B71" s="103"/>
      <c r="C71" s="104"/>
      <c r="D71" s="105"/>
      <c r="E71" s="105"/>
      <c r="F71" s="105"/>
      <c r="G71" s="105"/>
      <c r="H71" s="105"/>
      <c r="I71" s="106"/>
      <c r="J71" s="107"/>
      <c r="K71" s="105"/>
      <c r="L71" s="105"/>
      <c r="M71" s="105"/>
      <c r="N71" s="108"/>
      <c r="O71" s="109"/>
      <c r="P71" s="105"/>
      <c r="Q71" s="105"/>
      <c r="R71" s="109"/>
      <c r="S71" s="109"/>
      <c r="T71" s="110"/>
      <c r="U71" s="111"/>
      <c r="V71" s="1"/>
    </row>
    <row r="72" spans="2:22" ht="16.5" thickTop="1" x14ac:dyDescent="0.25"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112"/>
      <c r="O72" s="1"/>
      <c r="P72" s="3"/>
      <c r="Q72" s="3"/>
      <c r="R72" s="1"/>
      <c r="S72" s="1"/>
      <c r="T72" s="113"/>
      <c r="U72" s="3"/>
      <c r="V72" s="1"/>
    </row>
    <row r="73" spans="2:22" ht="15.75" x14ac:dyDescent="0.25">
      <c r="B73" s="114" t="s">
        <v>65</v>
      </c>
      <c r="C73" s="115"/>
      <c r="D73" s="3"/>
      <c r="E73" s="3"/>
      <c r="F73" s="1"/>
      <c r="G73" s="1"/>
      <c r="H73" s="1"/>
      <c r="I73" s="1"/>
      <c r="J73" s="1"/>
      <c r="K73" s="1"/>
      <c r="L73" s="1"/>
      <c r="M73" s="1"/>
      <c r="N73" s="112"/>
      <c r="O73" s="1"/>
      <c r="P73" s="1"/>
      <c r="Q73" s="1"/>
      <c r="R73" s="1"/>
      <c r="S73" s="1"/>
      <c r="T73" s="113"/>
      <c r="U73" s="1"/>
      <c r="V73" s="1"/>
    </row>
    <row r="74" spans="2:22" ht="15.75" x14ac:dyDescent="0.25">
      <c r="B74" s="114" t="s">
        <v>66</v>
      </c>
      <c r="C74" s="115"/>
      <c r="D74" s="1"/>
      <c r="E74" s="1"/>
      <c r="F74" s="1"/>
      <c r="G74" s="1"/>
      <c r="H74" s="1"/>
      <c r="I74" s="1"/>
      <c r="J74" s="1"/>
      <c r="K74" s="1"/>
      <c r="L74" s="1"/>
      <c r="M74" s="1"/>
      <c r="N74" s="112"/>
      <c r="O74" s="1"/>
      <c r="P74" s="1"/>
      <c r="Q74" s="1"/>
      <c r="R74" s="1"/>
      <c r="S74" s="1"/>
      <c r="T74" s="113"/>
      <c r="U74" s="1"/>
      <c r="V74" s="1"/>
    </row>
    <row r="75" spans="2:22" ht="15.75" x14ac:dyDescent="0.25">
      <c r="B75" s="116" t="s">
        <v>67</v>
      </c>
      <c r="C75" s="115"/>
      <c r="D75" s="1"/>
      <c r="E75" s="1"/>
      <c r="F75" s="1"/>
      <c r="G75" s="1"/>
      <c r="H75" s="1"/>
      <c r="I75" s="1"/>
      <c r="J75" s="1"/>
      <c r="K75" s="1"/>
      <c r="L75" s="1"/>
      <c r="M75" s="1"/>
      <c r="N75" s="112"/>
      <c r="O75" s="1"/>
      <c r="P75" s="1"/>
      <c r="Q75" s="1"/>
      <c r="R75" s="1"/>
      <c r="S75" s="1"/>
      <c r="T75" s="113"/>
      <c r="U75" s="1"/>
      <c r="V75" s="1"/>
    </row>
    <row r="76" spans="2:22" ht="15.75" x14ac:dyDescent="0.25">
      <c r="B76" s="116" t="s">
        <v>68</v>
      </c>
      <c r="C76" s="115"/>
      <c r="D76" s="1"/>
      <c r="E76" s="1"/>
      <c r="F76" s="1"/>
      <c r="G76" s="1"/>
      <c r="H76" s="1"/>
      <c r="I76" s="1"/>
      <c r="J76" s="1"/>
      <c r="K76" s="1"/>
      <c r="L76" s="1"/>
      <c r="M76" s="1"/>
      <c r="N76" s="112"/>
      <c r="O76" s="1"/>
      <c r="P76" s="1"/>
      <c r="Q76" s="1"/>
      <c r="R76" s="1"/>
      <c r="S76" s="1"/>
      <c r="T76" s="113"/>
      <c r="U76" s="1"/>
      <c r="V76" s="1"/>
    </row>
    <row r="77" spans="2:22" ht="15.75" x14ac:dyDescent="0.25">
      <c r="B77" s="116" t="s">
        <v>69</v>
      </c>
      <c r="C77" s="115"/>
      <c r="D77" s="1"/>
      <c r="E77" s="1"/>
      <c r="F77" s="1"/>
      <c r="G77" s="1"/>
      <c r="H77" s="1"/>
      <c r="I77" s="1"/>
      <c r="J77" s="1"/>
      <c r="K77" s="1"/>
      <c r="L77" s="1"/>
      <c r="M77" s="1"/>
      <c r="N77" s="112"/>
      <c r="O77" s="1"/>
      <c r="P77" s="1"/>
      <c r="Q77" s="1"/>
      <c r="R77" s="1"/>
      <c r="S77" s="1"/>
      <c r="T77" s="113"/>
      <c r="U77" s="1"/>
      <c r="V77" s="1"/>
    </row>
    <row r="78" spans="2:22" ht="15.75" x14ac:dyDescent="0.25">
      <c r="B78" s="116" t="s">
        <v>70</v>
      </c>
      <c r="C78" s="115"/>
      <c r="D78" s="1"/>
      <c r="E78" s="1"/>
      <c r="F78" s="1"/>
      <c r="G78" s="1"/>
      <c r="H78" s="1"/>
      <c r="I78" s="1"/>
      <c r="J78" s="1"/>
      <c r="K78" s="1"/>
      <c r="L78" s="1"/>
      <c r="M78" s="1"/>
      <c r="N78" s="117"/>
      <c r="O78" s="1"/>
      <c r="P78" s="1"/>
      <c r="Q78" s="1"/>
      <c r="R78" s="1"/>
      <c r="S78" s="1"/>
      <c r="T78" s="3"/>
      <c r="U78" s="1"/>
      <c r="V78" s="1"/>
    </row>
    <row r="79" spans="2:22" ht="15.75" x14ac:dyDescent="0.25">
      <c r="B79" s="116" t="s">
        <v>71</v>
      </c>
      <c r="C79" s="115"/>
      <c r="D79" s="1"/>
      <c r="E79" s="1"/>
      <c r="F79" s="1"/>
      <c r="G79" s="1"/>
      <c r="H79" s="1"/>
      <c r="I79" s="1"/>
      <c r="J79" s="1"/>
      <c r="K79" s="1"/>
      <c r="L79" s="1"/>
      <c r="M79" s="1"/>
      <c r="N79" s="117"/>
      <c r="O79" s="1"/>
      <c r="P79" s="1"/>
      <c r="Q79" s="1"/>
      <c r="R79" s="1"/>
      <c r="S79" s="1"/>
      <c r="T79" s="3"/>
      <c r="U79" s="1"/>
      <c r="V79" s="1"/>
    </row>
    <row r="80" spans="2:22" ht="15.75" x14ac:dyDescent="0.25">
      <c r="B80" s="116" t="s">
        <v>72</v>
      </c>
      <c r="C80" s="115"/>
      <c r="D80" s="1"/>
      <c r="E80" s="1"/>
      <c r="F80" s="1"/>
      <c r="G80" s="1"/>
      <c r="H80" s="1"/>
      <c r="I80" s="1"/>
      <c r="J80" s="1"/>
      <c r="K80" s="1"/>
      <c r="L80" s="1"/>
      <c r="M80" s="1"/>
      <c r="N80" s="117"/>
      <c r="O80" s="1"/>
      <c r="P80" s="1"/>
      <c r="Q80" s="1"/>
      <c r="R80" s="1"/>
      <c r="S80" s="1"/>
      <c r="T80" s="3"/>
      <c r="U80" s="1"/>
      <c r="V80" s="1"/>
    </row>
    <row r="81" spans="2:22" ht="15.75" x14ac:dyDescent="0.25">
      <c r="B81" s="3" t="s">
        <v>73</v>
      </c>
      <c r="C81" s="115"/>
      <c r="D81" s="1"/>
      <c r="E81" s="1"/>
      <c r="F81" s="1"/>
      <c r="G81" s="1"/>
      <c r="H81" s="1"/>
      <c r="I81" s="1"/>
      <c r="J81" s="1"/>
      <c r="K81" s="1"/>
      <c r="L81" s="1"/>
      <c r="M81" s="1"/>
      <c r="N81" s="117"/>
      <c r="O81" s="1"/>
      <c r="P81" s="1"/>
      <c r="Q81" s="1"/>
      <c r="R81" s="1"/>
      <c r="S81" s="1"/>
      <c r="T81" s="3"/>
      <c r="U81" s="1"/>
      <c r="V81" s="1"/>
    </row>
    <row r="82" spans="2:22" ht="15.75" x14ac:dyDescent="0.25">
      <c r="B82" s="3" t="s">
        <v>74</v>
      </c>
      <c r="C82" s="115"/>
      <c r="D82" s="1"/>
      <c r="E82" s="1"/>
      <c r="F82" s="1"/>
      <c r="G82" s="1"/>
      <c r="H82" s="1"/>
      <c r="I82" s="1"/>
      <c r="J82" s="1"/>
      <c r="K82" s="1"/>
      <c r="L82" s="1"/>
      <c r="M82" s="1"/>
      <c r="N82" s="117"/>
      <c r="O82" s="1"/>
      <c r="P82" s="1"/>
      <c r="Q82" s="1"/>
      <c r="R82" s="1"/>
      <c r="S82" s="1"/>
      <c r="T82" s="3"/>
      <c r="U82" s="1"/>
      <c r="V82" s="1"/>
    </row>
    <row r="83" spans="2:22" ht="15.75" x14ac:dyDescent="0.25">
      <c r="B83" s="3" t="s">
        <v>75</v>
      </c>
      <c r="C83" s="115"/>
      <c r="D83" s="1"/>
      <c r="E83" s="1"/>
      <c r="F83" s="1"/>
      <c r="G83" s="1"/>
      <c r="H83" s="1"/>
      <c r="I83" s="1"/>
      <c r="J83" s="1"/>
      <c r="K83" s="1"/>
      <c r="L83" s="1"/>
      <c r="M83" s="1"/>
      <c r="N83" s="117"/>
      <c r="O83" s="1"/>
      <c r="P83" s="1"/>
      <c r="Q83" s="1"/>
      <c r="R83" s="1"/>
      <c r="S83" s="1"/>
      <c r="T83" s="3"/>
      <c r="U83" s="1"/>
      <c r="V83" s="1"/>
    </row>
  </sheetData>
  <mergeCells count="2">
    <mergeCell ref="D8:F8"/>
    <mergeCell ref="G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7329-90A8-4BB3-A40A-2FD072371E0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3A18-4B18-42D7-8632-96C23355516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214DD0-69C9-4980-96CE-E7021BDC09B0}"/>
</file>

<file path=customXml/itemProps2.xml><?xml version="1.0" encoding="utf-8"?>
<ds:datastoreItem xmlns:ds="http://schemas.openxmlformats.org/officeDocument/2006/customXml" ds:itemID="{5F64F377-617D-4AC6-8DA9-CA6B2E5BCB3F}"/>
</file>

<file path=customXml/itemProps3.xml><?xml version="1.0" encoding="utf-8"?>
<ds:datastoreItem xmlns:ds="http://schemas.openxmlformats.org/officeDocument/2006/customXml" ds:itemID="{334B6383-77CE-43F7-ABA3-4180B5284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Ash</dc:creator>
  <cp:lastModifiedBy>Jesse Ash</cp:lastModifiedBy>
  <dcterms:created xsi:type="dcterms:W3CDTF">2018-10-11T19:18:05Z</dcterms:created>
  <dcterms:modified xsi:type="dcterms:W3CDTF">2018-10-11T19:22:29Z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