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9\April19\"/>
    </mc:Choice>
  </mc:AlternateContent>
  <xr:revisionPtr revIDLastSave="0" documentId="10_ncr:100000_{B2FD97FE-C02A-4A14-8CCE-DB94B5F365F5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1A1" sheetId="1" r:id="rId1"/>
  </sheets>
  <definedNames>
    <definedName name="_xlnm.Print_Area" localSheetId="0">'1A1'!$B$2:$Q$84</definedName>
  </definedNames>
  <calcPr calcId="179017"/>
</workbook>
</file>

<file path=xl/calcChain.xml><?xml version="1.0" encoding="utf-8"?>
<calcChain xmlns="http://schemas.openxmlformats.org/spreadsheetml/2006/main">
  <c r="J70" i="1" l="1"/>
  <c r="J68" i="1"/>
  <c r="J67" i="1"/>
  <c r="J63" i="1"/>
  <c r="J61" i="1"/>
  <c r="J57" i="1"/>
  <c r="J51" i="1"/>
  <c r="J50" i="1"/>
  <c r="J44" i="1"/>
  <c r="J43" i="1"/>
  <c r="Q42" i="1"/>
  <c r="P42" i="1"/>
  <c r="J42" i="1"/>
  <c r="I41" i="1"/>
  <c r="J41" i="1" s="1"/>
  <c r="H41" i="1"/>
  <c r="F41" i="1"/>
  <c r="E41" i="1"/>
  <c r="D41" i="1"/>
  <c r="J39" i="1"/>
  <c r="Q38" i="1"/>
  <c r="P38" i="1"/>
  <c r="J38" i="1"/>
  <c r="Q37" i="1"/>
  <c r="P37" i="1"/>
  <c r="J37" i="1"/>
  <c r="O36" i="1"/>
  <c r="Q36" i="1" s="1"/>
  <c r="N36" i="1"/>
  <c r="M36" i="1"/>
  <c r="J36" i="1"/>
  <c r="I36" i="1"/>
  <c r="H36" i="1"/>
  <c r="F36" i="1"/>
  <c r="E36" i="1"/>
  <c r="D36" i="1"/>
  <c r="J34" i="1"/>
  <c r="J33" i="1"/>
  <c r="J32" i="1"/>
  <c r="Q31" i="1"/>
  <c r="P31" i="1"/>
  <c r="J31" i="1"/>
  <c r="J30" i="1"/>
  <c r="Q29" i="1"/>
  <c r="P29" i="1"/>
  <c r="J29" i="1"/>
  <c r="Q28" i="1"/>
  <c r="O28" i="1"/>
  <c r="N28" i="1"/>
  <c r="M28" i="1"/>
  <c r="P28" i="1" s="1"/>
  <c r="I28" i="1"/>
  <c r="H28" i="1"/>
  <c r="F28" i="1"/>
  <c r="E28" i="1"/>
  <c r="D28" i="1"/>
  <c r="O25" i="1"/>
  <c r="N25" i="1"/>
  <c r="M25" i="1"/>
  <c r="M23" i="1" s="1"/>
  <c r="I25" i="1"/>
  <c r="H25" i="1"/>
  <c r="F25" i="1"/>
  <c r="E25" i="1"/>
  <c r="D25" i="1"/>
  <c r="O24" i="1"/>
  <c r="N24" i="1"/>
  <c r="M24" i="1"/>
  <c r="I24" i="1"/>
  <c r="I23" i="1" s="1"/>
  <c r="H24" i="1"/>
  <c r="F24" i="1"/>
  <c r="E24" i="1"/>
  <c r="D24" i="1"/>
  <c r="O23" i="1"/>
  <c r="N23" i="1"/>
  <c r="E23" i="1"/>
  <c r="D23" i="1"/>
  <c r="O22" i="1"/>
  <c r="O19" i="1" s="1"/>
  <c r="O17" i="1" s="1"/>
  <c r="N22" i="1"/>
  <c r="N19" i="1" s="1"/>
  <c r="N17" i="1" s="1"/>
  <c r="M22" i="1"/>
  <c r="I22" i="1"/>
  <c r="H22" i="1"/>
  <c r="J22" i="1" s="1"/>
  <c r="F22" i="1"/>
  <c r="E22" i="1"/>
  <c r="D22" i="1"/>
  <c r="Q21" i="1"/>
  <c r="P21" i="1"/>
  <c r="O21" i="1"/>
  <c r="N21" i="1"/>
  <c r="M21" i="1"/>
  <c r="I21" i="1"/>
  <c r="H21" i="1"/>
  <c r="H19" i="1" s="1"/>
  <c r="F21" i="1"/>
  <c r="E21" i="1"/>
  <c r="D21" i="1"/>
  <c r="O20" i="1"/>
  <c r="Q20" i="1" s="1"/>
  <c r="N20" i="1"/>
  <c r="M20" i="1"/>
  <c r="I20" i="1"/>
  <c r="H20" i="1"/>
  <c r="F20" i="1"/>
  <c r="E20" i="1"/>
  <c r="D20" i="1"/>
  <c r="D19" i="1" s="1"/>
  <c r="D17" i="1" s="1"/>
  <c r="Q15" i="1"/>
  <c r="P15" i="1"/>
  <c r="J15" i="1"/>
  <c r="J21" i="1" l="1"/>
  <c r="M19" i="1"/>
  <c r="M17" i="1" s="1"/>
  <c r="P17" i="1" s="1"/>
  <c r="J28" i="1"/>
  <c r="J20" i="1"/>
  <c r="J25" i="1"/>
  <c r="H23" i="1"/>
  <c r="H17" i="1" s="1"/>
  <c r="E19" i="1"/>
  <c r="E17" i="1" s="1"/>
  <c r="F19" i="1"/>
  <c r="F17" i="1" s="1"/>
  <c r="F23" i="1"/>
  <c r="Q17" i="1"/>
  <c r="Q19" i="1"/>
  <c r="P36" i="1"/>
  <c r="I19" i="1"/>
  <c r="P20" i="1"/>
  <c r="J24" i="1"/>
  <c r="J23" i="1" l="1"/>
  <c r="P19" i="1"/>
  <c r="J19" i="1"/>
  <c r="I17" i="1"/>
  <c r="J17" i="1" s="1"/>
</calcChain>
</file>

<file path=xl/sharedStrings.xml><?xml version="1.0" encoding="utf-8"?>
<sst xmlns="http://schemas.openxmlformats.org/spreadsheetml/2006/main" count="84" uniqueCount="75">
  <si>
    <t>Table 1A.1</t>
  </si>
  <si>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</si>
  <si>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</si>
  <si>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</si>
  <si>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</si>
  <si>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</si>
  <si>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</si>
  <si>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</si>
  <si>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</si>
  <si>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</si>
  <si>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</si>
  <si>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</si>
  <si>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</si>
  <si>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</si>
  <si>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</si>
  <si>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</si>
  <si>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</si>
  <si>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</si>
  <si>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</si>
  <si>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</si>
  <si>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</si>
  <si>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</si>
  <si>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</si>
  <si>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</si>
  <si>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</si>
  <si>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</si>
  <si>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</si>
  <si>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</si>
  <si>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</si>
  <si>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</si>
  <si>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</si>
  <si>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</si>
  <si>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</si>
  <si>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</si>
  <si>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</si>
  <si>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</si>
  <si>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</si>
  <si>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</si>
  <si>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</si>
  <si>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</si>
  <si>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</si>
  <si>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</si>
  <si>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</si>
  <si>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</si>
  <si>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</si>
  <si>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</si>
  <si>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</si>
  <si>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</si>
  <si>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</si>
  <si>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</si>
  <si>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</si>
  <si>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</si>
  <si>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</si>
  <si>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</si>
  <si>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</si>
  <si>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</si>
  <si>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</si>
  <si>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</si>
  <si>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</si>
  <si>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</si>
  <si>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</si>
  <si>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</si>
  <si>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</si>
  <si>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NEW HOUSING UNITS AUTHORIZED FOR CONSTRUCTION BY BUILDING PERMITS</t>
  </si>
  <si>
    <t>STATE OF MARYLAND (2)</t>
  </si>
  <si>
    <t>STATE SUM OF MONTHLY REPORTING PIPs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</si>
  <si>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</si>
  <si>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</si>
  <si>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</si>
  <si>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</si>
  <si>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 xml:space="preserve">     URBAN (7)</t>
  </si>
  <si>
    <t xml:space="preserve">     NON SUBURBAN (8)</t>
  </si>
  <si>
    <t>NEW HOUSING CONSTRUCTION AND VALUE :  APRIL 2019</t>
  </si>
  <si>
    <r>
      <t>ALL NEW CONSTRUCTION</t>
    </r>
    <r>
      <rPr>
        <b/>
        <sz val="8"/>
        <rFont val="Cambria"/>
        <family val="1"/>
        <scheme val="major"/>
      </rPr>
      <t>(1)</t>
    </r>
  </si>
  <si>
    <t>PREPARED BY MD DEPARTMENT OF PLANNING.  PLANNING SERVICES. 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</si>
</sst>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6" x14ac:knownFonts="1">
    <font>
      <sz val="10"/>
      <name val="Arial"/>
    </font>
    <font>
      <b/>
      <sz val="11"/>
      <name val="Cambria"/>
      <family val="1"/>
      <scheme val="major"/>
    </font>
    <font>
      <b/>
      <i/>
      <sz val="11"/>
      <name val="Cambria"/>
      <family val="1"/>
      <scheme val="major"/>
    </font>
    <font>
      <sz val="11"/>
      <name val="Cambria"/>
      <family val="1"/>
      <scheme val="major"/>
    </font>
    <font>
      <i/>
      <sz val="11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Arial"/>
      <family val="2"/>
    </font>
    <font>
      <sz val="11"/>
      <color theme="1"/>
      <name val="Cambria"/>
      <family val="1"/>
      <scheme val="major"/>
    </font>
    <font>
      <b/>
      <sz val="10"/>
      <color theme="7" tint="-0.249977111117893"/>
      <name val="Cambria"/>
      <family val="1"/>
      <scheme val="major"/>
    </font>
    <font>
      <sz val="10"/>
      <name val="Cambria"/>
      <family val="1"/>
      <scheme val="major"/>
    </font>
    <font>
      <b/>
      <sz val="14"/>
      <name val="Cambria"/>
      <family val="1"/>
      <scheme val="major"/>
    </font>
    <font>
      <b/>
      <sz val="14"/>
      <color rgb="FFFF0000"/>
      <name val="Cambria"/>
      <family val="1"/>
      <scheme val="major"/>
    </font>
    <font>
      <b/>
      <sz val="8"/>
      <name val="Cambria"/>
      <family val="1"/>
      <scheme val="major"/>
    </font>
    <font>
      <b/>
      <u val="singleAccounting"/>
      <sz val="10"/>
      <name val="Cambria"/>
      <family val="1"/>
      <scheme val="major"/>
    </font>
    <font>
      <b/>
      <u/>
      <sz val="10"/>
      <name val="Cambria"/>
      <family val="1"/>
      <scheme val="major"/>
    </font>
    <font>
      <sz val="8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84">
    <xf numFmtId="0" fontId="0" fillId="0" borderId="0" xfId="0"/>
    <xf numFmtId="41" fontId="1" fillId="0" borderId="6" xfId="0" applyNumberFormat="1" applyFont="1" applyBorder="1"/>
    <xf numFmtId="3" fontId="1" fillId="0" borderId="6" xfId="0" applyNumberFormat="1" applyFont="1" applyBorder="1"/>
    <xf numFmtId="0" fontId="1" fillId="0" borderId="6" xfId="0" applyFont="1" applyBorder="1"/>
    <xf numFmtId="3" fontId="2" fillId="0" borderId="6" xfId="0" applyNumberFormat="1" applyFont="1" applyBorder="1"/>
    <xf numFmtId="0" fontId="3" fillId="0" borderId="6" xfId="0" applyFont="1" applyBorder="1"/>
    <xf numFmtId="3" fontId="3" fillId="0" borderId="6" xfId="0" applyNumberFormat="1" applyFont="1" applyBorder="1"/>
    <xf numFmtId="0" fontId="4" fillId="0" borderId="6" xfId="0" applyFont="1" applyBorder="1"/>
    <xf numFmtId="42" fontId="3" fillId="0" borderId="6" xfId="0" applyNumberFormat="1" applyFont="1" applyBorder="1"/>
    <xf numFmtId="0" fontId="5" fillId="0" borderId="6" xfId="0" applyFont="1" applyBorder="1"/>
    <xf numFmtId="0" fontId="8" fillId="0" borderId="0" xfId="0" applyFont="1" applyFill="1"/>
    <xf numFmtId="0" fontId="9" fillId="0" borderId="0" xfId="0" applyFont="1"/>
    <xf numFmtId="0" fontId="5" fillId="0" borderId="0" xfId="0" applyFont="1"/>
    <xf numFmtId="0" fontId="10" fillId="0" borderId="0" xfId="0" applyFont="1"/>
    <xf numFmtId="41" fontId="10" fillId="0" borderId="0" xfId="0" applyNumberFormat="1" applyFont="1"/>
    <xf numFmtId="42" fontId="10" fillId="0" borderId="0" xfId="0" applyNumberFormat="1" applyFont="1"/>
    <xf numFmtId="41" fontId="9" fillId="0" borderId="0" xfId="0" applyNumberFormat="1" applyFont="1"/>
    <xf numFmtId="42" fontId="9" fillId="0" borderId="0" xfId="0" applyNumberFormat="1" applyFont="1"/>
    <xf numFmtId="0" fontId="9" fillId="0" borderId="0" xfId="0" applyNumberFormat="1" applyFont="1" applyAlignment="1">
      <alignment horizontal="center"/>
    </xf>
    <xf numFmtId="3" fontId="5" fillId="0" borderId="0" xfId="0" applyNumberFormat="1" applyFont="1"/>
    <xf numFmtId="3" fontId="10" fillId="0" borderId="0" xfId="0" applyNumberFormat="1" applyFont="1"/>
    <xf numFmtId="0" fontId="11" fillId="0" borderId="0" xfId="0" applyFont="1"/>
    <xf numFmtId="41" fontId="11" fillId="0" borderId="0" xfId="0" applyNumberFormat="1" applyFont="1"/>
    <xf numFmtId="3" fontId="5" fillId="0" borderId="3" xfId="0" applyNumberFormat="1" applyFont="1" applyBorder="1"/>
    <xf numFmtId="0" fontId="9" fillId="0" borderId="4" xfId="0" applyFont="1" applyBorder="1"/>
    <xf numFmtId="41" fontId="9" fillId="0" borderId="4" xfId="0" applyNumberFormat="1" applyFont="1" applyBorder="1"/>
    <xf numFmtId="42" fontId="9" fillId="0" borderId="4" xfId="0" applyNumberFormat="1" applyFont="1" applyBorder="1"/>
    <xf numFmtId="0" fontId="9" fillId="0" borderId="4" xfId="0" applyNumberFormat="1" applyFont="1" applyBorder="1" applyAlignment="1">
      <alignment horizontal="center"/>
    </xf>
    <xf numFmtId="42" fontId="9" fillId="0" borderId="5" xfId="0" applyNumberFormat="1" applyFont="1" applyBorder="1"/>
    <xf numFmtId="3" fontId="5" fillId="0" borderId="6" xfId="0" applyNumberFormat="1" applyFont="1" applyBorder="1"/>
    <xf numFmtId="0" fontId="9" fillId="0" borderId="0" xfId="0" applyFont="1" applyBorder="1"/>
    <xf numFmtId="41" fontId="10" fillId="0" borderId="2" xfId="0" applyNumberFormat="1" applyFont="1" applyBorder="1" applyAlignment="1">
      <alignment horizontal="centerContinuous"/>
    </xf>
    <xf numFmtId="42" fontId="10" fillId="0" borderId="2" xfId="0" applyNumberFormat="1" applyFont="1" applyBorder="1" applyAlignment="1">
      <alignment horizontal="centerContinuous"/>
    </xf>
    <xf numFmtId="0" fontId="10" fillId="0" borderId="2" xfId="0" applyNumberFormat="1" applyFont="1" applyBorder="1" applyAlignment="1">
      <alignment horizontal="centerContinuous"/>
    </xf>
    <xf numFmtId="42" fontId="10" fillId="0" borderId="7" xfId="0" applyNumberFormat="1" applyFont="1" applyBorder="1" applyAlignment="1">
      <alignment horizontal="centerContinuous"/>
    </xf>
    <xf numFmtId="41" fontId="9" fillId="0" borderId="0" xfId="0" applyNumberFormat="1" applyFont="1" applyBorder="1" applyAlignment="1">
      <alignment horizontal="centerContinuous"/>
    </xf>
    <xf numFmtId="42" fontId="9" fillId="0" borderId="0" xfId="0" applyNumberFormat="1" applyFont="1" applyBorder="1" applyAlignment="1">
      <alignment horizontal="centerContinuous"/>
    </xf>
    <xf numFmtId="41" fontId="9" fillId="0" borderId="0" xfId="0" applyNumberFormat="1" applyFont="1" applyBorder="1"/>
    <xf numFmtId="42" fontId="9" fillId="0" borderId="0" xfId="0" applyNumberFormat="1" applyFont="1" applyBorder="1"/>
    <xf numFmtId="0" fontId="9" fillId="0" borderId="0" xfId="0" applyNumberFormat="1" applyFont="1" applyBorder="1" applyAlignment="1">
      <alignment horizontal="center"/>
    </xf>
    <xf numFmtId="42" fontId="9" fillId="0" borderId="8" xfId="0" applyNumberFormat="1" applyFont="1" applyBorder="1"/>
    <xf numFmtId="0" fontId="5" fillId="0" borderId="0" xfId="0" applyFont="1" applyBorder="1"/>
    <xf numFmtId="41" fontId="5" fillId="0" borderId="2" xfId="0" applyNumberFormat="1" applyFont="1" applyBorder="1" applyAlignment="1">
      <alignment horizontal="centerContinuous"/>
    </xf>
    <xf numFmtId="42" fontId="5" fillId="0" borderId="2" xfId="0" applyNumberFormat="1" applyFont="1" applyBorder="1" applyAlignment="1">
      <alignment horizontal="centerContinuous"/>
    </xf>
    <xf numFmtId="41" fontId="5" fillId="0" borderId="0" xfId="0" applyNumberFormat="1" applyFont="1" applyBorder="1"/>
    <xf numFmtId="0" fontId="5" fillId="0" borderId="2" xfId="0" applyNumberFormat="1" applyFont="1" applyBorder="1" applyAlignment="1">
      <alignment horizontal="center"/>
    </xf>
    <xf numFmtId="41" fontId="5" fillId="0" borderId="0" xfId="0" applyNumberFormat="1" applyFont="1" applyBorder="1" applyAlignment="1">
      <alignment horizontal="centerContinuous"/>
    </xf>
    <xf numFmtId="42" fontId="5" fillId="0" borderId="7" xfId="0" applyNumberFormat="1" applyFont="1" applyBorder="1" applyAlignment="1">
      <alignment horizontal="centerContinuous"/>
    </xf>
    <xf numFmtId="42" fontId="5" fillId="0" borderId="0" xfId="0" applyNumberFormat="1" applyFont="1" applyBorder="1"/>
    <xf numFmtId="0" fontId="5" fillId="0" borderId="0" xfId="0" applyNumberFormat="1" applyFont="1" applyBorder="1" applyAlignment="1">
      <alignment horizontal="center"/>
    </xf>
    <xf numFmtId="41" fontId="5" fillId="0" borderId="0" xfId="0" applyNumberFormat="1" applyFont="1" applyBorder="1" applyAlignment="1">
      <alignment horizontal="center"/>
    </xf>
    <xf numFmtId="42" fontId="5" fillId="0" borderId="8" xfId="0" applyNumberFormat="1" applyFont="1" applyBorder="1"/>
    <xf numFmtId="42" fontId="5" fillId="0" borderId="0" xfId="0" applyNumberFormat="1" applyFont="1" applyBorder="1" applyAlignment="1">
      <alignment horizontal="center"/>
    </xf>
    <xf numFmtId="42" fontId="5" fillId="0" borderId="8" xfId="0" applyNumberFormat="1" applyFont="1" applyBorder="1" applyAlignment="1">
      <alignment horizontal="center"/>
    </xf>
    <xf numFmtId="3" fontId="13" fillId="0" borderId="6" xfId="0" applyNumberFormat="1" applyFont="1" applyBorder="1" applyAlignment="1">
      <alignment horizontal="center"/>
    </xf>
    <xf numFmtId="41" fontId="13" fillId="0" borderId="0" xfId="0" applyNumberFormat="1" applyFont="1" applyBorder="1" applyAlignment="1">
      <alignment horizontal="center"/>
    </xf>
    <xf numFmtId="42" fontId="13" fillId="0" borderId="0" xfId="0" applyNumberFormat="1" applyFont="1" applyBorder="1" applyAlignment="1">
      <alignment horizontal="center"/>
    </xf>
    <xf numFmtId="0" fontId="14" fillId="0" borderId="0" xfId="0" applyFont="1"/>
    <xf numFmtId="42" fontId="13" fillId="0" borderId="8" xfId="0" applyNumberFormat="1" applyFont="1" applyBorder="1" applyAlignment="1">
      <alignment horizontal="center"/>
    </xf>
    <xf numFmtId="3" fontId="9" fillId="0" borderId="6" xfId="0" applyNumberFormat="1" applyFont="1" applyBorder="1"/>
    <xf numFmtId="0" fontId="4" fillId="0" borderId="9" xfId="0" applyFont="1" applyBorder="1"/>
    <xf numFmtId="0" fontId="9" fillId="0" borderId="1" xfId="0" applyFont="1" applyBorder="1"/>
    <xf numFmtId="41" fontId="9" fillId="0" borderId="1" xfId="0" applyNumberFormat="1" applyFont="1" applyBorder="1"/>
    <xf numFmtId="42" fontId="9" fillId="0" borderId="1" xfId="0" applyNumberFormat="1" applyFont="1" applyBorder="1"/>
    <xf numFmtId="0" fontId="9" fillId="0" borderId="1" xfId="0" applyNumberFormat="1" applyFont="1" applyBorder="1" applyAlignment="1">
      <alignment horizontal="center"/>
    </xf>
    <xf numFmtId="0" fontId="4" fillId="0" borderId="0" xfId="0" applyFont="1"/>
    <xf numFmtId="49" fontId="1" fillId="0" borderId="0" xfId="0" applyNumberFormat="1" applyFont="1"/>
    <xf numFmtId="49" fontId="15" fillId="0" borderId="0" xfId="0" applyNumberFormat="1" applyFont="1"/>
    <xf numFmtId="0" fontId="15" fillId="0" borderId="0" xfId="0" applyFont="1"/>
    <xf numFmtId="41" fontId="5" fillId="0" borderId="0" xfId="0" applyNumberFormat="1" applyFont="1"/>
    <xf numFmtId="42" fontId="5" fillId="0" borderId="0" xfId="0" applyNumberFormat="1" applyFont="1"/>
    <xf numFmtId="41" fontId="3" fillId="0" borderId="0" xfId="0" applyNumberFormat="1" applyFont="1" applyBorder="1"/>
    <xf numFmtId="164" fontId="3" fillId="0" borderId="0" xfId="1" applyNumberFormat="1" applyFont="1" applyBorder="1"/>
    <xf numFmtId="42" fontId="3" fillId="0" borderId="0" xfId="0" applyNumberFormat="1" applyFont="1" applyBorder="1"/>
    <xf numFmtId="42" fontId="3" fillId="0" borderId="8" xfId="0" applyNumberFormat="1" applyFont="1" applyBorder="1"/>
    <xf numFmtId="0" fontId="3" fillId="0" borderId="0" xfId="0" applyNumberFormat="1" applyFont="1" applyBorder="1" applyAlignment="1">
      <alignment horizontal="center"/>
    </xf>
    <xf numFmtId="41" fontId="3" fillId="0" borderId="0" xfId="0" applyNumberFormat="1" applyFont="1" applyBorder="1" applyAlignment="1">
      <alignment horizontal="right"/>
    </xf>
    <xf numFmtId="164" fontId="3" fillId="0" borderId="0" xfId="1" applyNumberFormat="1" applyFont="1" applyBorder="1" applyAlignment="1">
      <alignment horizontal="right"/>
    </xf>
    <xf numFmtId="41" fontId="7" fillId="0" borderId="0" xfId="0" applyNumberFormat="1" applyFont="1" applyBorder="1"/>
    <xf numFmtId="164" fontId="7" fillId="0" borderId="0" xfId="1" applyNumberFormat="1" applyFont="1" applyBorder="1"/>
    <xf numFmtId="1" fontId="7" fillId="0" borderId="0" xfId="0" applyNumberFormat="1" applyFont="1" applyBorder="1" applyAlignment="1">
      <alignment horizontal="center"/>
    </xf>
    <xf numFmtId="164" fontId="9" fillId="0" borderId="0" xfId="1" applyNumberFormat="1" applyFont="1" applyBorder="1"/>
    <xf numFmtId="0" fontId="3" fillId="0" borderId="0" xfId="0" applyFont="1" applyBorder="1" applyAlignment="1">
      <alignment horizontal="center"/>
    </xf>
    <xf numFmtId="42" fontId="9" fillId="0" borderId="10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86"/>
  <sheetViews>
    <sheetView tabSelected="1" workbookViewId="0">
      <selection activeCell="B1" sqref="B1:B1048576"/>
    </sheetView>
  </sheetViews>
  <sheetFormatPr defaultRowHeight="12.75" x14ac:dyDescent="0.2"/>
  <cols>
    <col min="1" max="1" width="9.140625" style="11"/>
    <col min="2" max="2" width="41.28515625" style="11" customWidth="1"/>
    <col min="3" max="3" width="2" style="11" customWidth="1"/>
    <col min="4" max="4" width="12" style="16" customWidth="1"/>
    <col min="5" max="5" width="8" style="16" bestFit="1" customWidth="1"/>
    <col min="6" max="6" width="15.28515625" style="17" bestFit="1" customWidth="1"/>
    <col min="7" max="7" width="4.28515625" style="16" customWidth="1"/>
    <col min="8" max="8" width="8" style="16" bestFit="1" customWidth="1"/>
    <col min="9" max="9" width="15.28515625" style="17" bestFit="1" customWidth="1"/>
    <col min="10" max="10" width="12.42578125" style="17" bestFit="1" customWidth="1"/>
    <col min="11" max="11" width="7.140625" style="18" bestFit="1" customWidth="1"/>
    <col min="12" max="12" width="3.85546875" style="16" customWidth="1"/>
    <col min="13" max="13" width="11.42578125" style="16" bestFit="1" customWidth="1"/>
    <col min="14" max="14" width="9" style="16" bestFit="1" customWidth="1"/>
    <col min="15" max="15" width="15.140625" style="17" bestFit="1" customWidth="1"/>
    <col min="16" max="16" width="14" style="17" bestFit="1" customWidth="1"/>
    <col min="17" max="17" width="11.140625" style="17" bestFit="1" customWidth="1"/>
    <col min="18" max="18" width="9.140625" style="16"/>
    <col min="19" max="16384" width="9.140625" style="11"/>
  </cols>
  <sheetData>
    <row r="2" spans="1:18" ht="18" x14ac:dyDescent="0.25">
      <c r="A2" s="10"/>
      <c r="B2" s="12" t="s">
        <v>0</v>
      </c>
      <c r="C2" s="13"/>
      <c r="D2" s="14"/>
      <c r="E2" s="14"/>
      <c r="F2" s="15"/>
      <c r="R2" s="11"/>
    </row>
    <row r="3" spans="1:18" ht="18" x14ac:dyDescent="0.25">
      <c r="B3" s="20" t="s">
        <v>72</v>
      </c>
      <c r="C3" s="21"/>
      <c r="D3" s="22"/>
      <c r="E3" s="22"/>
      <c r="F3" s="15"/>
      <c r="R3" s="11"/>
    </row>
    <row r="4" spans="1:18" ht="13.5" thickBot="1" x14ac:dyDescent="0.25">
      <c r="B4" s="19"/>
      <c r="R4" s="11"/>
    </row>
    <row r="5" spans="1:18" ht="13.5" thickTop="1" x14ac:dyDescent="0.2">
      <c r="B5" s="23"/>
      <c r="C5" s="24"/>
      <c r="D5" s="25"/>
      <c r="E5" s="25"/>
      <c r="F5" s="26"/>
      <c r="G5" s="25"/>
      <c r="H5" s="25"/>
      <c r="I5" s="26"/>
      <c r="J5" s="26"/>
      <c r="K5" s="27"/>
      <c r="L5" s="25"/>
      <c r="M5" s="25"/>
      <c r="N5" s="25"/>
      <c r="O5" s="26"/>
      <c r="P5" s="26"/>
      <c r="Q5" s="28"/>
      <c r="R5" s="11"/>
    </row>
    <row r="6" spans="1:18" ht="18" x14ac:dyDescent="0.25">
      <c r="B6" s="29"/>
      <c r="C6" s="30"/>
      <c r="D6" s="31" t="s">
        <v>63</v>
      </c>
      <c r="E6" s="31"/>
      <c r="F6" s="32"/>
      <c r="G6" s="31"/>
      <c r="H6" s="31"/>
      <c r="I6" s="32"/>
      <c r="J6" s="32"/>
      <c r="K6" s="33"/>
      <c r="L6" s="31"/>
      <c r="M6" s="31"/>
      <c r="N6" s="31"/>
      <c r="O6" s="32"/>
      <c r="P6" s="32"/>
      <c r="Q6" s="34"/>
      <c r="R6" s="11"/>
    </row>
    <row r="7" spans="1:18" x14ac:dyDescent="0.2">
      <c r="B7" s="29"/>
      <c r="C7" s="30"/>
      <c r="D7" s="35"/>
      <c r="E7" s="35"/>
      <c r="F7" s="36"/>
      <c r="G7" s="37"/>
      <c r="H7" s="37"/>
      <c r="I7" s="38"/>
      <c r="J7" s="38"/>
      <c r="K7" s="39"/>
      <c r="L7" s="37"/>
      <c r="M7" s="37"/>
      <c r="N7" s="37"/>
      <c r="O7" s="38"/>
      <c r="P7" s="38"/>
      <c r="Q7" s="40"/>
      <c r="R7" s="11"/>
    </row>
    <row r="8" spans="1:18" x14ac:dyDescent="0.2">
      <c r="B8" s="29"/>
      <c r="C8" s="30"/>
      <c r="D8" s="35"/>
      <c r="E8" s="35"/>
      <c r="F8" s="36"/>
      <c r="G8" s="37"/>
      <c r="H8" s="37"/>
      <c r="I8" s="38"/>
      <c r="J8" s="38"/>
      <c r="K8" s="39"/>
      <c r="L8" s="37"/>
      <c r="M8" s="37"/>
      <c r="N8" s="37"/>
      <c r="O8" s="38"/>
      <c r="P8" s="38"/>
      <c r="Q8" s="40"/>
      <c r="R8" s="11"/>
    </row>
    <row r="9" spans="1:18" x14ac:dyDescent="0.2">
      <c r="B9" s="29"/>
      <c r="C9" s="41"/>
      <c r="D9" s="42" t="s">
        <v>73</v>
      </c>
      <c r="E9" s="42"/>
      <c r="F9" s="43"/>
      <c r="G9" s="44"/>
      <c r="H9" s="42" t="s">
        <v>1</v>
      </c>
      <c r="I9" s="43"/>
      <c r="J9" s="43"/>
      <c r="K9" s="45"/>
      <c r="L9" s="46"/>
      <c r="M9" s="42" t="s">
        <v>2</v>
      </c>
      <c r="N9" s="42"/>
      <c r="O9" s="43"/>
      <c r="P9" s="43"/>
      <c r="Q9" s="47"/>
      <c r="R9" s="11"/>
    </row>
    <row r="10" spans="1:18" x14ac:dyDescent="0.2">
      <c r="B10" s="29"/>
      <c r="C10" s="41"/>
      <c r="D10" s="44"/>
      <c r="E10" s="44"/>
      <c r="F10" s="48"/>
      <c r="G10" s="44"/>
      <c r="H10" s="44"/>
      <c r="I10" s="48"/>
      <c r="J10" s="48"/>
      <c r="K10" s="49" t="s">
        <v>9</v>
      </c>
      <c r="L10" s="50"/>
      <c r="M10" s="44"/>
      <c r="N10" s="44"/>
      <c r="O10" s="48"/>
      <c r="P10" s="48"/>
      <c r="Q10" s="51"/>
      <c r="R10" s="11"/>
    </row>
    <row r="11" spans="1:18" x14ac:dyDescent="0.2">
      <c r="B11" s="29"/>
      <c r="C11" s="41"/>
      <c r="D11" s="50"/>
      <c r="E11" s="50"/>
      <c r="F11" s="52"/>
      <c r="G11" s="44"/>
      <c r="H11" s="44"/>
      <c r="I11" s="48"/>
      <c r="J11" s="48"/>
      <c r="K11" s="49" t="s">
        <v>12</v>
      </c>
      <c r="L11" s="50"/>
      <c r="M11" s="50"/>
      <c r="N11" s="50"/>
      <c r="O11" s="52"/>
      <c r="P11" s="43" t="s">
        <v>3</v>
      </c>
      <c r="Q11" s="47"/>
      <c r="R11" s="11"/>
    </row>
    <row r="12" spans="1:18" x14ac:dyDescent="0.2">
      <c r="B12" s="29"/>
      <c r="C12" s="41"/>
      <c r="D12" s="50"/>
      <c r="E12" s="50"/>
      <c r="F12" s="52"/>
      <c r="G12" s="44"/>
      <c r="H12" s="50"/>
      <c r="I12" s="52" t="s">
        <v>4</v>
      </c>
      <c r="J12" s="52" t="s">
        <v>5</v>
      </c>
      <c r="K12" s="49" t="s">
        <v>11</v>
      </c>
      <c r="L12" s="50"/>
      <c r="M12" s="50" t="s">
        <v>4</v>
      </c>
      <c r="N12" s="50"/>
      <c r="O12" s="52"/>
      <c r="P12" s="52"/>
      <c r="Q12" s="53"/>
      <c r="R12" s="11"/>
    </row>
    <row r="13" spans="1:18" s="12" customFormat="1" ht="15" x14ac:dyDescent="0.35">
      <c r="B13" s="54" t="s">
        <v>6</v>
      </c>
      <c r="C13" s="41"/>
      <c r="D13" s="55" t="s">
        <v>7</v>
      </c>
      <c r="E13" s="55" t="s">
        <v>8</v>
      </c>
      <c r="F13" s="56" t="s">
        <v>9</v>
      </c>
      <c r="G13" s="44"/>
      <c r="H13" s="55" t="s">
        <v>8</v>
      </c>
      <c r="I13" s="56" t="s">
        <v>9</v>
      </c>
      <c r="J13" s="56" t="s">
        <v>9</v>
      </c>
      <c r="K13" s="49" t="s">
        <v>13</v>
      </c>
      <c r="L13" s="50"/>
      <c r="M13" s="57" t="s">
        <v>7</v>
      </c>
      <c r="N13" s="55" t="s">
        <v>8</v>
      </c>
      <c r="O13" s="56" t="s">
        <v>9</v>
      </c>
      <c r="P13" s="56" t="s">
        <v>10</v>
      </c>
      <c r="Q13" s="58" t="s">
        <v>11</v>
      </c>
    </row>
    <row r="14" spans="1:18" x14ac:dyDescent="0.2">
      <c r="B14" s="59"/>
      <c r="C14" s="41"/>
      <c r="D14" s="37"/>
      <c r="E14" s="50"/>
      <c r="F14" s="52"/>
      <c r="G14" s="44"/>
      <c r="H14" s="50"/>
      <c r="I14" s="52"/>
      <c r="J14" s="52"/>
      <c r="K14" s="49"/>
      <c r="L14" s="50"/>
      <c r="M14" s="50"/>
      <c r="N14" s="50"/>
      <c r="O14" s="52"/>
      <c r="P14" s="52"/>
      <c r="Q14" s="53"/>
      <c r="R14" s="11"/>
    </row>
    <row r="15" spans="1:18" ht="14.25" x14ac:dyDescent="0.2">
      <c r="B15" s="1" t="s">
        <v>64</v>
      </c>
      <c r="C15" s="41"/>
      <c r="D15" s="71">
        <v>1160</v>
      </c>
      <c r="E15" s="71">
        <v>1805</v>
      </c>
      <c r="F15" s="72">
        <v>395272000</v>
      </c>
      <c r="G15" s="71"/>
      <c r="H15" s="71">
        <v>1127</v>
      </c>
      <c r="I15" s="72">
        <v>258225000</v>
      </c>
      <c r="J15" s="72">
        <f>(I15/H15)</f>
        <v>229125.99822537712</v>
      </c>
      <c r="K15" s="71"/>
      <c r="L15" s="71"/>
      <c r="M15" s="71">
        <v>11</v>
      </c>
      <c r="N15" s="71">
        <v>624</v>
      </c>
      <c r="O15" s="72">
        <v>121780000</v>
      </c>
      <c r="P15" s="73">
        <f>(O15/M15)</f>
        <v>11070909.090909092</v>
      </c>
      <c r="Q15" s="74">
        <f>(O15/N15)</f>
        <v>195160.25641025641</v>
      </c>
      <c r="R15" s="11"/>
    </row>
    <row r="16" spans="1:18" ht="14.25" x14ac:dyDescent="0.2">
      <c r="B16" s="2"/>
      <c r="C16" s="30"/>
      <c r="D16" s="71"/>
      <c r="E16" s="71"/>
      <c r="F16" s="72"/>
      <c r="G16" s="71"/>
      <c r="H16" s="71"/>
      <c r="I16" s="72"/>
      <c r="J16" s="72"/>
      <c r="K16" s="75"/>
      <c r="L16" s="71"/>
      <c r="M16" s="71"/>
      <c r="N16" s="71"/>
      <c r="O16" s="72"/>
      <c r="P16" s="73"/>
      <c r="Q16" s="74"/>
      <c r="R16" s="11"/>
    </row>
    <row r="17" spans="2:18" ht="14.25" x14ac:dyDescent="0.2">
      <c r="B17" s="9" t="s">
        <v>65</v>
      </c>
      <c r="C17" s="30"/>
      <c r="D17" s="71">
        <f>(D19+D23)</f>
        <v>1124</v>
      </c>
      <c r="E17" s="71">
        <f>(E19+E23)</f>
        <v>1742</v>
      </c>
      <c r="F17" s="72">
        <f>(F19+F23)</f>
        <v>376231010</v>
      </c>
      <c r="G17" s="71"/>
      <c r="H17" s="71">
        <f>(H19+H23)</f>
        <v>1109</v>
      </c>
      <c r="I17" s="72">
        <f>(I19+I23)</f>
        <v>252684343</v>
      </c>
      <c r="J17" s="72">
        <f>(I17/H17)</f>
        <v>227848.82146077548</v>
      </c>
      <c r="K17" s="75"/>
      <c r="L17" s="71"/>
      <c r="M17" s="71">
        <f>(M19+M23)</f>
        <v>11</v>
      </c>
      <c r="N17" s="71">
        <f>(N19+N23)</f>
        <v>624</v>
      </c>
      <c r="O17" s="72">
        <f>(O19+O23)</f>
        <v>121780000</v>
      </c>
      <c r="P17" s="73">
        <f>(O17/M17)</f>
        <v>11070909.090909092</v>
      </c>
      <c r="Q17" s="74">
        <f>(O17/N17)</f>
        <v>195160.25641025641</v>
      </c>
      <c r="R17" s="11"/>
    </row>
    <row r="18" spans="2:18" ht="14.25" x14ac:dyDescent="0.2">
      <c r="B18" s="2"/>
      <c r="C18" s="30"/>
      <c r="D18" s="76"/>
      <c r="E18" s="76"/>
      <c r="F18" s="77"/>
      <c r="G18" s="76"/>
      <c r="H18" s="76"/>
      <c r="I18" s="77"/>
      <c r="J18" s="77"/>
      <c r="K18" s="75"/>
      <c r="L18" s="71"/>
      <c r="M18" s="76"/>
      <c r="N18" s="76"/>
      <c r="O18" s="77"/>
      <c r="P18" s="73"/>
      <c r="Q18" s="74"/>
      <c r="R18" s="11"/>
    </row>
    <row r="19" spans="2:18" ht="14.25" x14ac:dyDescent="0.2">
      <c r="B19" s="2" t="s">
        <v>66</v>
      </c>
      <c r="C19" s="30"/>
      <c r="D19" s="76">
        <f>(D20+D21+D22)</f>
        <v>1095</v>
      </c>
      <c r="E19" s="76">
        <f>(E20+E21+E22)</f>
        <v>1710</v>
      </c>
      <c r="F19" s="77">
        <f>(F20+F21+F22)</f>
        <v>367424882</v>
      </c>
      <c r="G19" s="76"/>
      <c r="H19" s="76">
        <f>(H20+H21+H22)</f>
        <v>1082</v>
      </c>
      <c r="I19" s="77">
        <f>(I20+I21+I22)</f>
        <v>245378215</v>
      </c>
      <c r="J19" s="72">
        <f>(I19/H19)</f>
        <v>226782.08410351202</v>
      </c>
      <c r="K19" s="75"/>
      <c r="L19" s="71"/>
      <c r="M19" s="76">
        <f>(M20+M21+M22)</f>
        <v>11</v>
      </c>
      <c r="N19" s="76">
        <f>(N20+N21+N22)</f>
        <v>624</v>
      </c>
      <c r="O19" s="77">
        <f>(O20+O21+O22)</f>
        <v>121780000</v>
      </c>
      <c r="P19" s="73">
        <f>(O19/M19)</f>
        <v>11070909.090909092</v>
      </c>
      <c r="Q19" s="74">
        <f>(O19/N19)</f>
        <v>195160.25641025641</v>
      </c>
      <c r="R19" s="11"/>
    </row>
    <row r="20" spans="2:18" ht="14.25" x14ac:dyDescent="0.2">
      <c r="B20" s="4" t="s">
        <v>67</v>
      </c>
      <c r="C20" s="30"/>
      <c r="D20" s="71">
        <f>(D29+D30+D38+D39)</f>
        <v>571</v>
      </c>
      <c r="E20" s="71">
        <f>(E29+E30+E38+E39)</f>
        <v>900</v>
      </c>
      <c r="F20" s="72">
        <f>(F29+F30+F38+F39)</f>
        <v>215818224</v>
      </c>
      <c r="G20" s="76"/>
      <c r="H20" s="71">
        <f>(H29+H30+H38+H39)</f>
        <v>565</v>
      </c>
      <c r="I20" s="72">
        <f>(I29+I30+I38+I39)</f>
        <v>125071557</v>
      </c>
      <c r="J20" s="72">
        <f t="shared" ref="J20:J25" si="0">(I20/H20)</f>
        <v>221365.58761061946</v>
      </c>
      <c r="K20" s="75"/>
      <c r="L20" s="71"/>
      <c r="M20" s="71">
        <f>(M29+M30+M38+M39)</f>
        <v>4</v>
      </c>
      <c r="N20" s="71">
        <f>(N29+N30+N38+N39)</f>
        <v>331</v>
      </c>
      <c r="O20" s="72">
        <f>(O29+O30+O38+O39)</f>
        <v>90480000</v>
      </c>
      <c r="P20" s="73">
        <f t="shared" ref="P20:P21" si="1">(O20/M20)</f>
        <v>22620000</v>
      </c>
      <c r="Q20" s="74">
        <f t="shared" ref="Q20:Q21" si="2">(O20/N20)</f>
        <v>273353.47432024172</v>
      </c>
      <c r="R20" s="11"/>
    </row>
    <row r="21" spans="2:18" ht="14.25" x14ac:dyDescent="0.2">
      <c r="B21" s="4" t="s">
        <v>68</v>
      </c>
      <c r="C21" s="30"/>
      <c r="D21" s="76">
        <f>(D31+D32+D33+D37+D42+D43+D44+D57+D61)</f>
        <v>492</v>
      </c>
      <c r="E21" s="76">
        <f>(E31+E32+E33+E37+E42+E43+E44+E57+E61)</f>
        <v>778</v>
      </c>
      <c r="F21" s="77">
        <f>(F31+F32+F33+F37+F42+F43+F44+F57+F61)</f>
        <v>145307424</v>
      </c>
      <c r="G21" s="76"/>
      <c r="H21" s="76">
        <f>(H31+H32+H33+H37+H42+H43+H44+H57+H61)</f>
        <v>485</v>
      </c>
      <c r="I21" s="77">
        <f>(I31+I32+I33+I37+I42+I43+I44+I57+I61)</f>
        <v>114007424</v>
      </c>
      <c r="J21" s="72">
        <f t="shared" si="0"/>
        <v>235066.85360824742</v>
      </c>
      <c r="K21" s="75"/>
      <c r="L21" s="71"/>
      <c r="M21" s="76">
        <f>(M31+M32+M33+M37+M42+M43+M44+M57+M61)</f>
        <v>7</v>
      </c>
      <c r="N21" s="76">
        <f>(N31+N32+N33+N37+N42+N43+N44+N57+N61)</f>
        <v>293</v>
      </c>
      <c r="O21" s="77">
        <f>(O31+O32+O33+O37+O42+O43+O44+O57+O61)</f>
        <v>31300000</v>
      </c>
      <c r="P21" s="73">
        <f t="shared" si="1"/>
        <v>4471428.5714285718</v>
      </c>
      <c r="Q21" s="74">
        <f t="shared" si="2"/>
        <v>106825.9385665529</v>
      </c>
      <c r="R21" s="11"/>
    </row>
    <row r="22" spans="2:18" ht="14.25" x14ac:dyDescent="0.2">
      <c r="B22" s="4" t="s">
        <v>69</v>
      </c>
      <c r="C22" s="30"/>
      <c r="D22" s="76">
        <f>(D47+D51+D68)</f>
        <v>32</v>
      </c>
      <c r="E22" s="76">
        <f>(E47+E51+E68)</f>
        <v>32</v>
      </c>
      <c r="F22" s="77">
        <f>(F47+F51+F68)</f>
        <v>6299234</v>
      </c>
      <c r="G22" s="71"/>
      <c r="H22" s="76">
        <f>(H47+H51+H68)</f>
        <v>32</v>
      </c>
      <c r="I22" s="77">
        <f>(I47+I51+I68)</f>
        <v>6299234</v>
      </c>
      <c r="J22" s="72">
        <f>(I22/H22)</f>
        <v>196851.0625</v>
      </c>
      <c r="K22" s="75"/>
      <c r="L22" s="71"/>
      <c r="M22" s="76">
        <f>(M47+M51+M68)</f>
        <v>0</v>
      </c>
      <c r="N22" s="76">
        <f>(N47+N51+N68)</f>
        <v>0</v>
      </c>
      <c r="O22" s="77">
        <f>(O47+O51+O68)</f>
        <v>0</v>
      </c>
      <c r="P22" s="73"/>
      <c r="Q22" s="74"/>
      <c r="R22" s="11"/>
    </row>
    <row r="23" spans="2:18" ht="14.25" x14ac:dyDescent="0.2">
      <c r="B23" s="4" t="s">
        <v>41</v>
      </c>
      <c r="C23" s="30"/>
      <c r="D23" s="76">
        <f>(D24+D25)</f>
        <v>29</v>
      </c>
      <c r="E23" s="76">
        <f>(E24+E25)</f>
        <v>32</v>
      </c>
      <c r="F23" s="77">
        <f>(F24+F25)</f>
        <v>8806128</v>
      </c>
      <c r="G23" s="76"/>
      <c r="H23" s="76">
        <f>(H24+H25)</f>
        <v>27</v>
      </c>
      <c r="I23" s="77">
        <f>(I24+I25)</f>
        <v>7306128</v>
      </c>
      <c r="J23" s="72">
        <f t="shared" si="0"/>
        <v>270597.33333333331</v>
      </c>
      <c r="K23" s="75"/>
      <c r="L23" s="71"/>
      <c r="M23" s="76">
        <f>(M24+M25)</f>
        <v>0</v>
      </c>
      <c r="N23" s="76">
        <f>(N24+N25)</f>
        <v>0</v>
      </c>
      <c r="O23" s="77">
        <f>(O24+O25)</f>
        <v>0</v>
      </c>
      <c r="P23" s="73"/>
      <c r="Q23" s="74"/>
      <c r="R23" s="11"/>
    </row>
    <row r="24" spans="2:18" ht="14.25" x14ac:dyDescent="0.2">
      <c r="B24" s="4" t="s">
        <v>70</v>
      </c>
      <c r="C24" s="30"/>
      <c r="D24" s="76">
        <f>(D34)</f>
        <v>12</v>
      </c>
      <c r="E24" s="76">
        <f>(E34)</f>
        <v>12</v>
      </c>
      <c r="F24" s="77">
        <f>(F34)</f>
        <v>2225000</v>
      </c>
      <c r="G24" s="71"/>
      <c r="H24" s="76">
        <f>(H34)</f>
        <v>12</v>
      </c>
      <c r="I24" s="77">
        <f>(I34)</f>
        <v>2225000</v>
      </c>
      <c r="J24" s="72">
        <f t="shared" si="0"/>
        <v>185416.66666666666</v>
      </c>
      <c r="K24" s="75"/>
      <c r="L24" s="71"/>
      <c r="M24" s="76">
        <f>(M34)</f>
        <v>0</v>
      </c>
      <c r="N24" s="76">
        <f>(N34)</f>
        <v>0</v>
      </c>
      <c r="O24" s="77">
        <f>(O34)</f>
        <v>0</v>
      </c>
      <c r="P24" s="73"/>
      <c r="Q24" s="74"/>
      <c r="R24" s="11"/>
    </row>
    <row r="25" spans="2:18" ht="14.25" x14ac:dyDescent="0.2">
      <c r="B25" s="4" t="s">
        <v>71</v>
      </c>
      <c r="C25" s="30"/>
      <c r="D25" s="71">
        <f>(D50+D59+D63+D67+D70)</f>
        <v>17</v>
      </c>
      <c r="E25" s="71">
        <f>(E50+E59+E63+E67+E70)</f>
        <v>20</v>
      </c>
      <c r="F25" s="72">
        <f>(F50+F59+F63+F67+F70)</f>
        <v>6581128</v>
      </c>
      <c r="G25" s="71"/>
      <c r="H25" s="71">
        <f>(H50+H59+H63+H67+H70)</f>
        <v>15</v>
      </c>
      <c r="I25" s="72">
        <f>(I50+I59+I63+I67+I70)</f>
        <v>5081128</v>
      </c>
      <c r="J25" s="72">
        <f t="shared" si="0"/>
        <v>338741.86666666664</v>
      </c>
      <c r="K25" s="75"/>
      <c r="L25" s="71"/>
      <c r="M25" s="71">
        <f>(M50+M59+M63+M67+M70)</f>
        <v>0</v>
      </c>
      <c r="N25" s="71">
        <f>(N50+N59+N63+N67+N70)</f>
        <v>0</v>
      </c>
      <c r="O25" s="72">
        <f>(O50+O59+O63+O67+O70)</f>
        <v>0</v>
      </c>
      <c r="P25" s="73"/>
      <c r="Q25" s="74"/>
      <c r="R25" s="11"/>
    </row>
    <row r="26" spans="2:18" ht="14.25" x14ac:dyDescent="0.2">
      <c r="B26" s="2"/>
      <c r="C26" s="30"/>
      <c r="D26" s="76"/>
      <c r="E26" s="78"/>
      <c r="F26" s="79"/>
      <c r="G26" s="78"/>
      <c r="H26" s="78"/>
      <c r="I26" s="79"/>
      <c r="J26" s="72"/>
      <c r="K26" s="75"/>
      <c r="L26" s="71"/>
      <c r="M26" s="78"/>
      <c r="N26" s="78"/>
      <c r="O26" s="79"/>
      <c r="P26" s="73"/>
      <c r="Q26" s="74"/>
      <c r="R26" s="11"/>
    </row>
    <row r="27" spans="2:18" ht="14.25" x14ac:dyDescent="0.2">
      <c r="B27" s="2"/>
      <c r="C27" s="30"/>
      <c r="D27" s="71"/>
      <c r="E27" s="78"/>
      <c r="F27" s="79"/>
      <c r="G27" s="78"/>
      <c r="H27" s="78"/>
      <c r="I27" s="79"/>
      <c r="J27" s="72"/>
      <c r="K27" s="80"/>
      <c r="L27" s="78"/>
      <c r="M27" s="78"/>
      <c r="N27" s="78"/>
      <c r="O27" s="79"/>
      <c r="P27" s="73"/>
      <c r="Q27" s="74"/>
      <c r="R27" s="11"/>
    </row>
    <row r="28" spans="2:18" ht="14.25" x14ac:dyDescent="0.2">
      <c r="B28" s="3" t="s">
        <v>14</v>
      </c>
      <c r="C28" s="30"/>
      <c r="D28" s="37">
        <f>SUM(D29:D34)</f>
        <v>433</v>
      </c>
      <c r="E28" s="37">
        <f>SUM(E29:E34)</f>
        <v>760</v>
      </c>
      <c r="F28" s="81">
        <f>SUM(F29:F34)</f>
        <v>177898817</v>
      </c>
      <c r="G28" s="37"/>
      <c r="H28" s="37">
        <f>SUM(H29:H34)</f>
        <v>430</v>
      </c>
      <c r="I28" s="81">
        <f>SUM(I29:I34)</f>
        <v>91318817</v>
      </c>
      <c r="J28" s="72">
        <f t="shared" ref="J28:J34" si="3">(I28/H28)</f>
        <v>212369.34186046512</v>
      </c>
      <c r="K28" s="80"/>
      <c r="L28" s="78"/>
      <c r="M28" s="37">
        <f>SUM(M29:M34)</f>
        <v>3</v>
      </c>
      <c r="N28" s="37">
        <f>SUM(N29:N34)</f>
        <v>330</v>
      </c>
      <c r="O28" s="81">
        <f>SUM(O29:O34)</f>
        <v>86580000</v>
      </c>
      <c r="P28" s="73">
        <f t="shared" ref="P28:P29" si="4">(O28/M28)</f>
        <v>28860000</v>
      </c>
      <c r="Q28" s="74">
        <f t="shared" ref="Q28:Q29" si="5">(O28/N28)</f>
        <v>262363.63636363635</v>
      </c>
      <c r="R28" s="11"/>
    </row>
    <row r="29" spans="2:18" ht="14.25" x14ac:dyDescent="0.2">
      <c r="B29" s="5" t="s">
        <v>15</v>
      </c>
      <c r="C29" s="30"/>
      <c r="D29" s="37">
        <v>176</v>
      </c>
      <c r="E29" s="37">
        <v>492</v>
      </c>
      <c r="F29" s="81">
        <v>117652183</v>
      </c>
      <c r="G29" s="37"/>
      <c r="H29" s="37">
        <v>174</v>
      </c>
      <c r="I29" s="81">
        <v>31972183</v>
      </c>
      <c r="J29" s="72">
        <f t="shared" si="3"/>
        <v>183748.17816091955</v>
      </c>
      <c r="K29" s="82">
        <v>15</v>
      </c>
      <c r="L29" s="37"/>
      <c r="M29" s="37">
        <v>2</v>
      </c>
      <c r="N29" s="37">
        <v>318</v>
      </c>
      <c r="O29" s="81">
        <v>85680000</v>
      </c>
      <c r="P29" s="73">
        <f t="shared" si="4"/>
        <v>42840000</v>
      </c>
      <c r="Q29" s="74">
        <f t="shared" si="5"/>
        <v>269433.96226415096</v>
      </c>
      <c r="R29" s="11"/>
    </row>
    <row r="30" spans="2:18" ht="14.25" x14ac:dyDescent="0.2">
      <c r="B30" s="5" t="s">
        <v>16</v>
      </c>
      <c r="C30" s="30"/>
      <c r="D30" s="37">
        <v>71</v>
      </c>
      <c r="E30" s="37">
        <v>71</v>
      </c>
      <c r="F30" s="81">
        <v>17721000</v>
      </c>
      <c r="G30" s="37"/>
      <c r="H30" s="37">
        <v>71</v>
      </c>
      <c r="I30" s="81">
        <v>17721000</v>
      </c>
      <c r="J30" s="72">
        <f t="shared" si="3"/>
        <v>249591.54929577466</v>
      </c>
      <c r="K30" s="82">
        <v>5</v>
      </c>
      <c r="L30" s="37"/>
      <c r="M30" s="37">
        <v>0</v>
      </c>
      <c r="N30" s="37">
        <v>0</v>
      </c>
      <c r="O30" s="81">
        <v>0</v>
      </c>
      <c r="P30" s="73"/>
      <c r="Q30" s="74"/>
      <c r="R30" s="11"/>
    </row>
    <row r="31" spans="2:18" ht="14.25" x14ac:dyDescent="0.2">
      <c r="B31" s="5" t="s">
        <v>17</v>
      </c>
      <c r="C31" s="30"/>
      <c r="D31" s="37">
        <v>43</v>
      </c>
      <c r="E31" s="37">
        <v>54</v>
      </c>
      <c r="F31" s="81">
        <v>9502089</v>
      </c>
      <c r="G31" s="37"/>
      <c r="H31" s="37">
        <v>42</v>
      </c>
      <c r="I31" s="81">
        <v>8602089</v>
      </c>
      <c r="J31" s="72">
        <f t="shared" si="3"/>
        <v>204811.64285714287</v>
      </c>
      <c r="K31" s="82">
        <v>13</v>
      </c>
      <c r="L31" s="37"/>
      <c r="M31" s="37">
        <v>1</v>
      </c>
      <c r="N31" s="37">
        <v>12</v>
      </c>
      <c r="O31" s="81">
        <v>900000</v>
      </c>
      <c r="P31" s="73">
        <f t="shared" ref="P31" si="6">(O31/M31)</f>
        <v>900000</v>
      </c>
      <c r="Q31" s="74">
        <f t="shared" ref="Q31" si="7">(O31/N31)</f>
        <v>75000</v>
      </c>
      <c r="R31" s="11"/>
    </row>
    <row r="32" spans="2:18" ht="14.25" x14ac:dyDescent="0.2">
      <c r="B32" s="5" t="s">
        <v>18</v>
      </c>
      <c r="C32" s="30"/>
      <c r="D32" s="37">
        <v>70</v>
      </c>
      <c r="E32" s="37">
        <v>70</v>
      </c>
      <c r="F32" s="81">
        <v>16146233</v>
      </c>
      <c r="G32" s="37"/>
      <c r="H32" s="37">
        <v>70</v>
      </c>
      <c r="I32" s="81">
        <v>16146233</v>
      </c>
      <c r="J32" s="72">
        <f t="shared" si="3"/>
        <v>230660.47142857141</v>
      </c>
      <c r="K32" s="82">
        <v>10</v>
      </c>
      <c r="L32" s="37"/>
      <c r="M32" s="37">
        <v>0</v>
      </c>
      <c r="N32" s="37">
        <v>0</v>
      </c>
      <c r="O32" s="81">
        <v>0</v>
      </c>
      <c r="P32" s="73"/>
      <c r="Q32" s="74"/>
      <c r="R32" s="11"/>
    </row>
    <row r="33" spans="2:18" ht="14.25" x14ac:dyDescent="0.2">
      <c r="B33" s="5" t="s">
        <v>19</v>
      </c>
      <c r="C33" s="30"/>
      <c r="D33" s="37">
        <v>61</v>
      </c>
      <c r="E33" s="37">
        <v>61</v>
      </c>
      <c r="F33" s="81">
        <v>14652312</v>
      </c>
      <c r="G33" s="37"/>
      <c r="H33" s="37">
        <v>61</v>
      </c>
      <c r="I33" s="81">
        <v>14652312</v>
      </c>
      <c r="J33" s="72">
        <f t="shared" si="3"/>
        <v>240201.83606557376</v>
      </c>
      <c r="K33" s="82">
        <v>6</v>
      </c>
      <c r="L33" s="37"/>
      <c r="M33" s="37">
        <v>0</v>
      </c>
      <c r="N33" s="37">
        <v>0</v>
      </c>
      <c r="O33" s="81">
        <v>0</v>
      </c>
      <c r="P33" s="73"/>
      <c r="Q33" s="74"/>
      <c r="R33" s="11"/>
    </row>
    <row r="34" spans="2:18" ht="14.25" x14ac:dyDescent="0.2">
      <c r="B34" s="5" t="s">
        <v>20</v>
      </c>
      <c r="C34" s="30"/>
      <c r="D34" s="37">
        <v>12</v>
      </c>
      <c r="E34" s="37">
        <v>12</v>
      </c>
      <c r="F34" s="81">
        <v>2225000</v>
      </c>
      <c r="G34" s="37"/>
      <c r="H34" s="37">
        <v>12</v>
      </c>
      <c r="I34" s="81">
        <v>2225000</v>
      </c>
      <c r="J34" s="72">
        <f t="shared" si="3"/>
        <v>185416.66666666666</v>
      </c>
      <c r="K34" s="82">
        <v>14</v>
      </c>
      <c r="L34" s="37"/>
      <c r="M34" s="37">
        <v>0</v>
      </c>
      <c r="N34" s="37">
        <v>0</v>
      </c>
      <c r="O34" s="81">
        <v>0</v>
      </c>
      <c r="P34" s="73"/>
      <c r="Q34" s="74"/>
      <c r="R34" s="11"/>
    </row>
    <row r="35" spans="2:18" ht="14.25" x14ac:dyDescent="0.2">
      <c r="B35" s="6"/>
      <c r="C35" s="30"/>
      <c r="D35" s="71"/>
      <c r="E35" s="71"/>
      <c r="F35" s="72"/>
      <c r="G35" s="71"/>
      <c r="H35" s="71"/>
      <c r="I35" s="72"/>
      <c r="J35" s="81"/>
      <c r="K35" s="82"/>
      <c r="L35" s="37"/>
      <c r="M35" s="71"/>
      <c r="N35" s="71"/>
      <c r="O35" s="72"/>
      <c r="P35" s="73"/>
      <c r="Q35" s="74"/>
      <c r="R35" s="11"/>
    </row>
    <row r="36" spans="2:18" ht="14.25" x14ac:dyDescent="0.2">
      <c r="B36" s="3" t="s">
        <v>21</v>
      </c>
      <c r="C36" s="30"/>
      <c r="D36" s="37">
        <f>SUM(D37:D39)</f>
        <v>508</v>
      </c>
      <c r="E36" s="37">
        <f>SUM(E37:E39)</f>
        <v>561</v>
      </c>
      <c r="F36" s="81">
        <f>SUM(F37:F39)</f>
        <v>128484634</v>
      </c>
      <c r="G36" s="37"/>
      <c r="H36" s="37">
        <f>SUM(H37:H39)</f>
        <v>503</v>
      </c>
      <c r="I36" s="81">
        <f>SUM(I37:I39)</f>
        <v>118017967</v>
      </c>
      <c r="J36" s="72">
        <f t="shared" ref="J36" si="8">(I36/H36)</f>
        <v>234628.16500994036</v>
      </c>
      <c r="K36" s="82"/>
      <c r="L36" s="37"/>
      <c r="M36" s="37">
        <f>SUM(M37:M39)</f>
        <v>3</v>
      </c>
      <c r="N36" s="37">
        <f>SUM(N37:N39)</f>
        <v>54</v>
      </c>
      <c r="O36" s="81">
        <f>SUM(O37:O39)</f>
        <v>10200000</v>
      </c>
      <c r="P36" s="73">
        <f t="shared" ref="P36:P38" si="9">(O36/M36)</f>
        <v>3400000</v>
      </c>
      <c r="Q36" s="74">
        <f t="shared" ref="Q36:Q38" si="10">(O36/N36)</f>
        <v>188888.88888888888</v>
      </c>
      <c r="R36" s="11"/>
    </row>
    <row r="37" spans="2:18" ht="14.25" x14ac:dyDescent="0.2">
      <c r="B37" s="5" t="s">
        <v>22</v>
      </c>
      <c r="C37" s="30"/>
      <c r="D37" s="37">
        <v>184</v>
      </c>
      <c r="E37" s="37">
        <v>224</v>
      </c>
      <c r="F37" s="81">
        <v>48039593</v>
      </c>
      <c r="G37" s="37"/>
      <c r="H37" s="37">
        <v>183</v>
      </c>
      <c r="I37" s="81">
        <v>42639593</v>
      </c>
      <c r="J37" s="72">
        <f>(I37/H37)</f>
        <v>233003.24043715847</v>
      </c>
      <c r="K37" s="82">
        <v>9</v>
      </c>
      <c r="L37" s="37"/>
      <c r="M37" s="37">
        <v>1</v>
      </c>
      <c r="N37" s="37">
        <v>41</v>
      </c>
      <c r="O37" s="81">
        <v>5400000</v>
      </c>
      <c r="P37" s="73">
        <f t="shared" si="9"/>
        <v>5400000</v>
      </c>
      <c r="Q37" s="74">
        <f t="shared" si="10"/>
        <v>131707.31707317074</v>
      </c>
      <c r="R37" s="11"/>
    </row>
    <row r="38" spans="2:18" ht="14.25" x14ac:dyDescent="0.2">
      <c r="B38" s="5" t="s">
        <v>23</v>
      </c>
      <c r="C38" s="30"/>
      <c r="D38" s="37">
        <v>69</v>
      </c>
      <c r="E38" s="37">
        <v>82</v>
      </c>
      <c r="F38" s="81">
        <v>20028697</v>
      </c>
      <c r="G38" s="37"/>
      <c r="H38" s="37">
        <v>65</v>
      </c>
      <c r="I38" s="81">
        <v>14962030</v>
      </c>
      <c r="J38" s="72">
        <f>(I38/H38)</f>
        <v>230185.07692307694</v>
      </c>
      <c r="K38" s="82">
        <v>11</v>
      </c>
      <c r="L38" s="37"/>
      <c r="M38" s="37">
        <v>2</v>
      </c>
      <c r="N38" s="37">
        <v>13</v>
      </c>
      <c r="O38" s="81">
        <v>4800000</v>
      </c>
      <c r="P38" s="73">
        <f t="shared" si="9"/>
        <v>2400000</v>
      </c>
      <c r="Q38" s="74">
        <f t="shared" si="10"/>
        <v>369230.76923076925</v>
      </c>
      <c r="R38" s="11"/>
    </row>
    <row r="39" spans="2:18" ht="14.25" x14ac:dyDescent="0.2">
      <c r="B39" s="5" t="s">
        <v>24</v>
      </c>
      <c r="C39" s="30"/>
      <c r="D39" s="37">
        <v>255</v>
      </c>
      <c r="E39" s="37">
        <v>255</v>
      </c>
      <c r="F39" s="81">
        <v>60416344</v>
      </c>
      <c r="G39" s="37"/>
      <c r="H39" s="37">
        <v>255</v>
      </c>
      <c r="I39" s="81">
        <v>60416344</v>
      </c>
      <c r="J39" s="72">
        <f>(I39/H39)</f>
        <v>236926.83921568628</v>
      </c>
      <c r="K39" s="82">
        <v>7</v>
      </c>
      <c r="L39" s="37"/>
      <c r="M39" s="37">
        <v>0</v>
      </c>
      <c r="N39" s="37">
        <v>0</v>
      </c>
      <c r="O39" s="81">
        <v>0</v>
      </c>
      <c r="P39" s="73"/>
      <c r="Q39" s="74"/>
      <c r="R39" s="11"/>
    </row>
    <row r="40" spans="2:18" ht="14.25" x14ac:dyDescent="0.2">
      <c r="B40" s="6"/>
      <c r="C40" s="30"/>
      <c r="D40" s="71"/>
      <c r="E40" s="71"/>
      <c r="F40" s="72"/>
      <c r="G40" s="71"/>
      <c r="H40" s="71"/>
      <c r="I40" s="72"/>
      <c r="J40" s="81"/>
      <c r="K40" s="82"/>
      <c r="L40" s="37"/>
      <c r="M40" s="71"/>
      <c r="N40" s="71"/>
      <c r="O40" s="72"/>
      <c r="P40" s="73"/>
      <c r="Q40" s="74"/>
      <c r="R40" s="11"/>
    </row>
    <row r="41" spans="2:18" ht="14.25" x14ac:dyDescent="0.2">
      <c r="B41" s="3" t="s">
        <v>25</v>
      </c>
      <c r="C41" s="30"/>
      <c r="D41" s="37">
        <f>SUM(D42:D44)</f>
        <v>100</v>
      </c>
      <c r="E41" s="37">
        <f>SUM(E42:E44)</f>
        <v>335</v>
      </c>
      <c r="F41" s="81">
        <f>SUM(F42:F44)</f>
        <v>50218197</v>
      </c>
      <c r="G41" s="37"/>
      <c r="H41" s="37">
        <f>SUM(H42:H44)</f>
        <v>95</v>
      </c>
      <c r="I41" s="81">
        <f>SUM(I42:I44)</f>
        <v>25218197</v>
      </c>
      <c r="J41" s="72">
        <f t="shared" ref="J41" si="11">(I41/H41)</f>
        <v>265454.7052631579</v>
      </c>
      <c r="K41" s="82"/>
      <c r="L41" s="37"/>
      <c r="M41" s="37"/>
      <c r="N41" s="37"/>
      <c r="O41" s="81"/>
      <c r="P41" s="73"/>
      <c r="Q41" s="74"/>
      <c r="R41" s="11"/>
    </row>
    <row r="42" spans="2:18" ht="14.25" x14ac:dyDescent="0.2">
      <c r="B42" s="5" t="s">
        <v>26</v>
      </c>
      <c r="C42" s="30"/>
      <c r="D42" s="37">
        <v>19</v>
      </c>
      <c r="E42" s="37">
        <v>254</v>
      </c>
      <c r="F42" s="81">
        <v>28309697</v>
      </c>
      <c r="G42" s="37"/>
      <c r="H42" s="37">
        <v>14</v>
      </c>
      <c r="I42" s="81">
        <v>3309697</v>
      </c>
      <c r="J42" s="72">
        <f>(I42/H42)</f>
        <v>236406.92857142858</v>
      </c>
      <c r="K42" s="82">
        <v>8</v>
      </c>
      <c r="L42" s="37"/>
      <c r="M42" s="37">
        <v>5</v>
      </c>
      <c r="N42" s="37">
        <v>240</v>
      </c>
      <c r="O42" s="81">
        <v>25000000</v>
      </c>
      <c r="P42" s="73">
        <f t="shared" ref="P42" si="12">(O42/M42)</f>
        <v>5000000</v>
      </c>
      <c r="Q42" s="74">
        <f t="shared" ref="Q42" si="13">(O42/N42)</f>
        <v>104166.66666666667</v>
      </c>
      <c r="R42" s="11"/>
    </row>
    <row r="43" spans="2:18" ht="14.25" x14ac:dyDescent="0.2">
      <c r="B43" s="5" t="s">
        <v>27</v>
      </c>
      <c r="C43" s="30"/>
      <c r="D43" s="37">
        <v>35</v>
      </c>
      <c r="E43" s="37">
        <v>35</v>
      </c>
      <c r="F43" s="81">
        <v>8866500</v>
      </c>
      <c r="G43" s="37"/>
      <c r="H43" s="37">
        <v>35</v>
      </c>
      <c r="I43" s="81">
        <v>8866500</v>
      </c>
      <c r="J43" s="72">
        <f>(I43/H43)</f>
        <v>253328.57142857142</v>
      </c>
      <c r="K43" s="82">
        <v>4</v>
      </c>
      <c r="L43" s="37"/>
      <c r="M43" s="37">
        <v>0</v>
      </c>
      <c r="N43" s="37">
        <v>0</v>
      </c>
      <c r="O43" s="81">
        <v>0</v>
      </c>
      <c r="P43" s="73"/>
      <c r="Q43" s="74"/>
      <c r="R43" s="11"/>
    </row>
    <row r="44" spans="2:18" ht="14.25" x14ac:dyDescent="0.2">
      <c r="B44" s="5" t="s">
        <v>28</v>
      </c>
      <c r="C44" s="30"/>
      <c r="D44" s="37">
        <v>46</v>
      </c>
      <c r="E44" s="37">
        <v>46</v>
      </c>
      <c r="F44" s="81">
        <v>13042000</v>
      </c>
      <c r="G44" s="37"/>
      <c r="H44" s="37">
        <v>46</v>
      </c>
      <c r="I44" s="81">
        <v>13042000</v>
      </c>
      <c r="J44" s="72">
        <f>(I44/H44)</f>
        <v>283521.73913043475</v>
      </c>
      <c r="K44" s="82">
        <v>2</v>
      </c>
      <c r="L44" s="37"/>
      <c r="M44" s="37">
        <v>0</v>
      </c>
      <c r="N44" s="37">
        <v>0</v>
      </c>
      <c r="O44" s="81">
        <v>0</v>
      </c>
      <c r="P44" s="73"/>
      <c r="Q44" s="74"/>
      <c r="R44" s="11"/>
    </row>
    <row r="45" spans="2:18" ht="14.25" x14ac:dyDescent="0.2">
      <c r="B45" s="5"/>
      <c r="C45" s="30"/>
      <c r="D45" s="71"/>
      <c r="E45" s="71"/>
      <c r="F45" s="72"/>
      <c r="G45" s="71"/>
      <c r="H45" s="71"/>
      <c r="I45" s="72"/>
      <c r="J45" s="81"/>
      <c r="K45" s="82"/>
      <c r="L45" s="37"/>
      <c r="M45" s="37"/>
      <c r="N45" s="37"/>
      <c r="O45" s="81"/>
      <c r="P45" s="73"/>
      <c r="Q45" s="74"/>
      <c r="R45" s="11"/>
    </row>
    <row r="46" spans="2:18" ht="14.25" x14ac:dyDescent="0.2">
      <c r="B46" s="3" t="s">
        <v>38</v>
      </c>
      <c r="C46" s="30"/>
      <c r="D46" s="37"/>
      <c r="E46" s="37"/>
      <c r="F46" s="81"/>
      <c r="G46" s="37"/>
      <c r="H46" s="37"/>
      <c r="I46" s="81"/>
      <c r="J46" s="81"/>
      <c r="K46" s="82"/>
      <c r="L46" s="37"/>
      <c r="M46" s="37"/>
      <c r="N46" s="37"/>
      <c r="O46" s="81"/>
      <c r="P46" s="73"/>
      <c r="Q46" s="74"/>
      <c r="R46" s="11"/>
    </row>
    <row r="47" spans="2:18" ht="14.25" x14ac:dyDescent="0.2">
      <c r="B47" s="5" t="s">
        <v>42</v>
      </c>
      <c r="C47" s="30"/>
      <c r="D47" s="37"/>
      <c r="E47" s="37"/>
      <c r="F47" s="81"/>
      <c r="G47" s="37"/>
      <c r="H47" s="37"/>
      <c r="I47" s="81"/>
      <c r="J47" s="81"/>
      <c r="K47" s="82"/>
      <c r="L47" s="37"/>
      <c r="M47" s="37"/>
      <c r="N47" s="37"/>
      <c r="O47" s="81"/>
      <c r="P47" s="73"/>
      <c r="Q47" s="74"/>
      <c r="R47" s="11"/>
    </row>
    <row r="48" spans="2:18" ht="14.25" x14ac:dyDescent="0.2">
      <c r="B48" s="7" t="s">
        <v>53</v>
      </c>
      <c r="C48" s="30"/>
      <c r="D48" s="37"/>
      <c r="E48" s="37"/>
      <c r="F48" s="81"/>
      <c r="G48" s="37"/>
      <c r="H48" s="37"/>
      <c r="I48" s="81"/>
      <c r="J48" s="81"/>
      <c r="K48" s="82"/>
      <c r="L48" s="37"/>
      <c r="M48" s="37"/>
      <c r="N48" s="37"/>
      <c r="O48" s="81"/>
      <c r="P48" s="73"/>
      <c r="Q48" s="74"/>
      <c r="R48" s="11"/>
    </row>
    <row r="49" spans="2:18" ht="14.25" x14ac:dyDescent="0.2">
      <c r="B49" s="7" t="s">
        <v>54</v>
      </c>
      <c r="C49" s="30"/>
      <c r="D49" s="37"/>
      <c r="E49" s="37"/>
      <c r="F49" s="81"/>
      <c r="G49" s="37"/>
      <c r="H49" s="37"/>
      <c r="I49" s="81"/>
      <c r="J49" s="81"/>
      <c r="K49" s="82"/>
      <c r="L49" s="37"/>
      <c r="M49" s="37"/>
      <c r="N49" s="37"/>
      <c r="O49" s="81"/>
      <c r="P49" s="73"/>
      <c r="Q49" s="74"/>
      <c r="R49" s="11"/>
    </row>
    <row r="50" spans="2:18" ht="14.25" x14ac:dyDescent="0.2">
      <c r="B50" s="5" t="s">
        <v>29</v>
      </c>
      <c r="C50" s="30"/>
      <c r="D50" s="37">
        <v>9</v>
      </c>
      <c r="E50" s="37">
        <v>9</v>
      </c>
      <c r="F50" s="81">
        <v>3563950</v>
      </c>
      <c r="G50" s="37"/>
      <c r="H50" s="37">
        <v>9</v>
      </c>
      <c r="I50" s="81">
        <v>3563950</v>
      </c>
      <c r="J50" s="72">
        <f>(I50/H50)</f>
        <v>395994.44444444444</v>
      </c>
      <c r="K50" s="82">
        <v>1</v>
      </c>
      <c r="L50" s="37"/>
      <c r="M50" s="37">
        <v>0</v>
      </c>
      <c r="N50" s="37">
        <v>0</v>
      </c>
      <c r="O50" s="81">
        <v>0</v>
      </c>
      <c r="P50" s="73"/>
      <c r="Q50" s="74"/>
      <c r="R50" s="11"/>
    </row>
    <row r="51" spans="2:18" ht="14.25" x14ac:dyDescent="0.2">
      <c r="B51" s="5" t="s">
        <v>30</v>
      </c>
      <c r="C51" s="30"/>
      <c r="D51" s="37">
        <v>14</v>
      </c>
      <c r="E51" s="37">
        <v>14</v>
      </c>
      <c r="F51" s="81">
        <v>3760770</v>
      </c>
      <c r="G51" s="37"/>
      <c r="H51" s="37">
        <v>14</v>
      </c>
      <c r="I51" s="81">
        <v>3760770</v>
      </c>
      <c r="J51" s="72">
        <f>(I51/H51)</f>
        <v>268626.42857142858</v>
      </c>
      <c r="K51" s="82">
        <v>3</v>
      </c>
      <c r="L51" s="37"/>
      <c r="M51" s="37">
        <v>0</v>
      </c>
      <c r="N51" s="37">
        <v>0</v>
      </c>
      <c r="O51" s="81">
        <v>0</v>
      </c>
      <c r="P51" s="73"/>
      <c r="Q51" s="74"/>
      <c r="R51" s="11"/>
    </row>
    <row r="52" spans="2:18" ht="14.25" x14ac:dyDescent="0.2">
      <c r="B52" s="5"/>
      <c r="C52" s="30"/>
      <c r="D52" s="37"/>
      <c r="E52" s="37"/>
      <c r="F52" s="81"/>
      <c r="G52" s="37"/>
      <c r="H52" s="37"/>
      <c r="I52" s="81"/>
      <c r="J52" s="81"/>
      <c r="K52" s="82"/>
      <c r="L52" s="37"/>
      <c r="M52" s="37"/>
      <c r="N52" s="37"/>
      <c r="O52" s="81"/>
      <c r="P52" s="73"/>
      <c r="Q52" s="74"/>
      <c r="R52" s="11"/>
    </row>
    <row r="53" spans="2:18" ht="14.25" x14ac:dyDescent="0.2">
      <c r="B53" s="3" t="s">
        <v>39</v>
      </c>
      <c r="C53" s="30"/>
      <c r="D53" s="37"/>
      <c r="E53" s="37"/>
      <c r="F53" s="81"/>
      <c r="G53" s="37"/>
      <c r="H53" s="37"/>
      <c r="I53" s="81"/>
      <c r="J53" s="81"/>
      <c r="K53" s="82"/>
      <c r="L53" s="37"/>
      <c r="M53" s="37"/>
      <c r="N53" s="37"/>
      <c r="O53" s="81"/>
      <c r="P53" s="73"/>
      <c r="Q53" s="74"/>
      <c r="R53" s="11"/>
    </row>
    <row r="54" spans="2:18" ht="14.25" x14ac:dyDescent="0.2">
      <c r="B54" s="5" t="s">
        <v>43</v>
      </c>
      <c r="C54" s="30"/>
      <c r="D54" s="37"/>
      <c r="E54" s="37"/>
      <c r="F54" s="81"/>
      <c r="G54" s="37"/>
      <c r="H54" s="37"/>
      <c r="I54" s="81"/>
      <c r="J54" s="81"/>
      <c r="K54" s="82"/>
      <c r="L54" s="37"/>
      <c r="M54" s="37"/>
      <c r="N54" s="37"/>
      <c r="O54" s="81"/>
      <c r="P54" s="73"/>
      <c r="Q54" s="74"/>
      <c r="R54" s="11"/>
    </row>
    <row r="55" spans="2:18" ht="14.25" x14ac:dyDescent="0.2">
      <c r="B55" s="7" t="s">
        <v>55</v>
      </c>
      <c r="C55" s="30"/>
      <c r="D55" s="37"/>
      <c r="E55" s="37"/>
      <c r="F55" s="81"/>
      <c r="G55" s="37"/>
      <c r="H55" s="37"/>
      <c r="I55" s="81"/>
      <c r="J55" s="81"/>
      <c r="K55" s="82"/>
      <c r="L55" s="37"/>
      <c r="M55" s="37"/>
      <c r="N55" s="37"/>
      <c r="O55" s="81"/>
      <c r="P55" s="73"/>
      <c r="Q55" s="74"/>
      <c r="R55" s="11"/>
    </row>
    <row r="56" spans="2:18" ht="14.25" x14ac:dyDescent="0.2">
      <c r="B56" s="7" t="s">
        <v>56</v>
      </c>
      <c r="C56" s="30"/>
      <c r="D56" s="37"/>
      <c r="E56" s="37"/>
      <c r="F56" s="81"/>
      <c r="G56" s="37"/>
      <c r="H56" s="37"/>
      <c r="I56" s="81"/>
      <c r="J56" s="81"/>
      <c r="K56" s="82"/>
      <c r="L56" s="37"/>
      <c r="M56" s="37"/>
      <c r="N56" s="37"/>
      <c r="O56" s="81"/>
      <c r="P56" s="73"/>
      <c r="Q56" s="74"/>
      <c r="R56" s="11"/>
    </row>
    <row r="57" spans="2:18" ht="14.25" x14ac:dyDescent="0.2">
      <c r="B57" s="5" t="s">
        <v>31</v>
      </c>
      <c r="C57" s="30"/>
      <c r="D57" s="37">
        <v>18</v>
      </c>
      <c r="E57" s="37">
        <v>18</v>
      </c>
      <c r="F57" s="81">
        <v>3084000</v>
      </c>
      <c r="G57" s="37"/>
      <c r="H57" s="37">
        <v>18</v>
      </c>
      <c r="I57" s="81">
        <v>3084000</v>
      </c>
      <c r="J57" s="72">
        <f>(I57/H57)</f>
        <v>171333.33333333334</v>
      </c>
      <c r="K57" s="82">
        <v>16</v>
      </c>
      <c r="L57" s="37"/>
      <c r="M57" s="37">
        <v>0</v>
      </c>
      <c r="N57" s="37">
        <v>0</v>
      </c>
      <c r="O57" s="81">
        <v>0</v>
      </c>
      <c r="P57" s="73"/>
      <c r="Q57" s="74"/>
      <c r="R57" s="11"/>
    </row>
    <row r="58" spans="2:18" ht="14.25" x14ac:dyDescent="0.2">
      <c r="B58" s="5" t="s">
        <v>44</v>
      </c>
      <c r="C58" s="30"/>
      <c r="D58" s="37"/>
      <c r="E58" s="37"/>
      <c r="F58" s="81"/>
      <c r="G58" s="37"/>
      <c r="H58" s="37"/>
      <c r="I58" s="81"/>
      <c r="J58" s="81"/>
      <c r="K58" s="82"/>
      <c r="L58" s="37"/>
      <c r="M58" s="37"/>
      <c r="N58" s="37"/>
      <c r="O58" s="81"/>
      <c r="P58" s="73"/>
      <c r="Q58" s="74"/>
      <c r="R58" s="11"/>
    </row>
    <row r="59" spans="2:18" ht="14.25" x14ac:dyDescent="0.2">
      <c r="B59" s="7" t="s">
        <v>57</v>
      </c>
      <c r="C59" s="30"/>
      <c r="D59" s="37">
        <v>0</v>
      </c>
      <c r="E59" s="37">
        <v>0</v>
      </c>
      <c r="F59" s="81">
        <v>0</v>
      </c>
      <c r="G59" s="37"/>
      <c r="H59" s="37">
        <v>0</v>
      </c>
      <c r="I59" s="81">
        <v>0</v>
      </c>
      <c r="J59" s="81"/>
      <c r="K59" s="82"/>
      <c r="L59" s="37"/>
      <c r="M59" s="37">
        <v>0</v>
      </c>
      <c r="N59" s="37">
        <v>0</v>
      </c>
      <c r="O59" s="81">
        <v>0</v>
      </c>
      <c r="P59" s="73"/>
      <c r="Q59" s="74"/>
      <c r="R59" s="11"/>
    </row>
    <row r="60" spans="2:18" ht="14.25" x14ac:dyDescent="0.2">
      <c r="B60" s="7" t="s">
        <v>58</v>
      </c>
      <c r="C60" s="30"/>
      <c r="D60" s="37"/>
      <c r="E60" s="37"/>
      <c r="F60" s="81"/>
      <c r="G60" s="37"/>
      <c r="H60" s="37"/>
      <c r="I60" s="81"/>
      <c r="J60" s="81"/>
      <c r="K60" s="82"/>
      <c r="L60" s="37"/>
      <c r="M60" s="37"/>
      <c r="N60" s="37"/>
      <c r="O60" s="81"/>
      <c r="P60" s="73"/>
      <c r="Q60" s="74"/>
      <c r="R60" s="11"/>
    </row>
    <row r="61" spans="2:18" ht="14.25" x14ac:dyDescent="0.2">
      <c r="B61" s="5" t="s">
        <v>32</v>
      </c>
      <c r="C61" s="30"/>
      <c r="D61" s="37">
        <v>16</v>
      </c>
      <c r="E61" s="37">
        <v>16</v>
      </c>
      <c r="F61" s="81">
        <v>3665000</v>
      </c>
      <c r="G61" s="37"/>
      <c r="H61" s="37">
        <v>16</v>
      </c>
      <c r="I61" s="81">
        <v>3665000</v>
      </c>
      <c r="J61" s="72">
        <f>(I61/H61)</f>
        <v>229062.5</v>
      </c>
      <c r="K61" s="82">
        <v>12</v>
      </c>
      <c r="L61" s="37"/>
      <c r="M61" s="37">
        <v>0</v>
      </c>
      <c r="N61" s="37">
        <v>0</v>
      </c>
      <c r="O61" s="81">
        <v>0</v>
      </c>
      <c r="P61" s="73"/>
      <c r="Q61" s="74"/>
      <c r="R61" s="11"/>
    </row>
    <row r="62" spans="2:18" ht="14.25" x14ac:dyDescent="0.2">
      <c r="B62" s="5" t="s">
        <v>45</v>
      </c>
      <c r="C62" s="30"/>
      <c r="D62" s="37"/>
      <c r="E62" s="37"/>
      <c r="F62" s="81"/>
      <c r="G62" s="37"/>
      <c r="H62" s="37"/>
      <c r="I62" s="81"/>
      <c r="J62" s="81"/>
      <c r="K62" s="82"/>
      <c r="L62" s="37"/>
      <c r="M62" s="37"/>
      <c r="N62" s="37"/>
      <c r="O62" s="81"/>
      <c r="P62" s="73"/>
      <c r="Q62" s="74"/>
      <c r="R62" s="11"/>
    </row>
    <row r="63" spans="2:18" ht="14.25" x14ac:dyDescent="0.2">
      <c r="B63" s="7" t="s">
        <v>59</v>
      </c>
      <c r="C63" s="30"/>
      <c r="D63" s="37">
        <v>1</v>
      </c>
      <c r="E63" s="37">
        <v>1</v>
      </c>
      <c r="F63" s="81">
        <v>444146</v>
      </c>
      <c r="G63" s="37"/>
      <c r="H63" s="37">
        <v>1</v>
      </c>
      <c r="I63" s="81">
        <v>444146</v>
      </c>
      <c r="J63" s="72">
        <f>(I63/H63)</f>
        <v>444146</v>
      </c>
      <c r="K63" s="82"/>
      <c r="L63" s="37"/>
      <c r="M63" s="37">
        <v>0</v>
      </c>
      <c r="N63" s="37">
        <v>0</v>
      </c>
      <c r="O63" s="81">
        <v>0</v>
      </c>
      <c r="P63" s="73"/>
      <c r="Q63" s="74"/>
      <c r="R63" s="11"/>
    </row>
    <row r="64" spans="2:18" ht="14.25" x14ac:dyDescent="0.2">
      <c r="B64" s="8"/>
      <c r="C64" s="30"/>
      <c r="D64" s="37"/>
      <c r="E64" s="37"/>
      <c r="F64" s="81"/>
      <c r="G64" s="37"/>
      <c r="H64" s="37"/>
      <c r="I64" s="81"/>
      <c r="J64" s="81"/>
      <c r="K64" s="82"/>
      <c r="L64" s="37"/>
      <c r="M64" s="37"/>
      <c r="N64" s="37"/>
      <c r="O64" s="81"/>
      <c r="P64" s="73"/>
      <c r="Q64" s="74"/>
    </row>
    <row r="65" spans="2:17" ht="14.25" x14ac:dyDescent="0.2">
      <c r="B65" s="3" t="s">
        <v>40</v>
      </c>
      <c r="C65" s="30"/>
      <c r="D65" s="37"/>
      <c r="E65" s="37"/>
      <c r="F65" s="81"/>
      <c r="G65" s="37"/>
      <c r="H65" s="37"/>
      <c r="I65" s="81"/>
      <c r="J65" s="81"/>
      <c r="K65" s="82"/>
      <c r="L65" s="37"/>
      <c r="M65" s="37"/>
      <c r="N65" s="37"/>
      <c r="O65" s="81"/>
      <c r="P65" s="73"/>
      <c r="Q65" s="74"/>
    </row>
    <row r="66" spans="2:17" ht="14.25" x14ac:dyDescent="0.2">
      <c r="B66" s="5" t="s">
        <v>46</v>
      </c>
      <c r="C66" s="30"/>
      <c r="D66" s="37"/>
      <c r="E66" s="37"/>
      <c r="F66" s="81"/>
      <c r="G66" s="37"/>
      <c r="H66" s="37"/>
      <c r="I66" s="81"/>
      <c r="J66" s="81"/>
      <c r="K66" s="82"/>
      <c r="L66" s="37"/>
      <c r="M66" s="37"/>
      <c r="N66" s="37"/>
      <c r="O66" s="81"/>
      <c r="P66" s="73"/>
      <c r="Q66" s="74"/>
    </row>
    <row r="67" spans="2:17" ht="14.25" x14ac:dyDescent="0.2">
      <c r="B67" s="5" t="s">
        <v>60</v>
      </c>
      <c r="C67" s="30"/>
      <c r="D67" s="37">
        <v>3</v>
      </c>
      <c r="E67" s="37">
        <v>3</v>
      </c>
      <c r="F67" s="81">
        <v>457390</v>
      </c>
      <c r="G67" s="37"/>
      <c r="H67" s="37">
        <v>3</v>
      </c>
      <c r="I67" s="81">
        <v>457390</v>
      </c>
      <c r="J67" s="72">
        <f>(I67/H67)</f>
        <v>152463.33333333334</v>
      </c>
      <c r="K67" s="82">
        <v>17</v>
      </c>
      <c r="L67" s="37"/>
      <c r="M67" s="37">
        <v>0</v>
      </c>
      <c r="N67" s="37">
        <v>0</v>
      </c>
      <c r="O67" s="81">
        <v>0</v>
      </c>
      <c r="P67" s="73"/>
      <c r="Q67" s="74"/>
    </row>
    <row r="68" spans="2:17" ht="14.25" x14ac:dyDescent="0.2">
      <c r="B68" s="5" t="s">
        <v>33</v>
      </c>
      <c r="C68" s="30"/>
      <c r="D68" s="37">
        <v>18</v>
      </c>
      <c r="E68" s="37">
        <v>18</v>
      </c>
      <c r="F68" s="81">
        <v>2538464</v>
      </c>
      <c r="G68" s="37"/>
      <c r="H68" s="37">
        <v>18</v>
      </c>
      <c r="I68" s="81">
        <v>2538464</v>
      </c>
      <c r="J68" s="72">
        <f>(I68/H68)</f>
        <v>141025.77777777778</v>
      </c>
      <c r="K68" s="82">
        <v>18</v>
      </c>
      <c r="L68" s="37"/>
      <c r="M68" s="37">
        <v>0</v>
      </c>
      <c r="N68" s="37">
        <v>0</v>
      </c>
      <c r="O68" s="81">
        <v>0</v>
      </c>
      <c r="P68" s="73"/>
      <c r="Q68" s="74"/>
    </row>
    <row r="69" spans="2:17" ht="14.25" x14ac:dyDescent="0.2">
      <c r="B69" s="5" t="s">
        <v>61</v>
      </c>
      <c r="C69" s="30"/>
      <c r="D69" s="37"/>
      <c r="E69" s="37"/>
      <c r="F69" s="81"/>
      <c r="G69" s="37"/>
      <c r="H69" s="37"/>
      <c r="I69" s="81"/>
      <c r="J69" s="81"/>
      <c r="K69" s="37"/>
      <c r="L69" s="37"/>
      <c r="M69" s="37"/>
      <c r="N69" s="37"/>
      <c r="O69" s="81"/>
      <c r="P69" s="73"/>
      <c r="Q69" s="74"/>
    </row>
    <row r="70" spans="2:17" ht="14.25" x14ac:dyDescent="0.2">
      <c r="B70" s="7" t="s">
        <v>62</v>
      </c>
      <c r="C70" s="30"/>
      <c r="D70" s="37">
        <v>4</v>
      </c>
      <c r="E70" s="37">
        <v>7</v>
      </c>
      <c r="F70" s="81">
        <v>2115642</v>
      </c>
      <c r="G70" s="37"/>
      <c r="H70" s="37">
        <v>2</v>
      </c>
      <c r="I70" s="81">
        <v>615642</v>
      </c>
      <c r="J70" s="72">
        <f>(I70/H70)</f>
        <v>307821</v>
      </c>
      <c r="K70" s="37"/>
      <c r="L70" s="37"/>
      <c r="M70" s="37">
        <v>0</v>
      </c>
      <c r="N70" s="37">
        <v>0</v>
      </c>
      <c r="O70" s="81">
        <v>0</v>
      </c>
      <c r="P70" s="73"/>
      <c r="Q70" s="74"/>
    </row>
    <row r="71" spans="2:17" ht="15" thickBot="1" x14ac:dyDescent="0.25">
      <c r="B71" s="60"/>
      <c r="C71" s="61"/>
      <c r="D71" s="62"/>
      <c r="E71" s="62"/>
      <c r="F71" s="63"/>
      <c r="G71" s="62"/>
      <c r="H71" s="62"/>
      <c r="I71" s="63"/>
      <c r="J71" s="63"/>
      <c r="K71" s="64"/>
      <c r="L71" s="62"/>
      <c r="M71" s="62"/>
      <c r="N71" s="62"/>
      <c r="O71" s="63"/>
      <c r="P71" s="63"/>
      <c r="Q71" s="83"/>
    </row>
    <row r="72" spans="2:17" ht="15" thickTop="1" x14ac:dyDescent="0.2">
      <c r="B72" s="65"/>
    </row>
    <row r="73" spans="2:17" ht="14.25" x14ac:dyDescent="0.2">
      <c r="B73" s="65"/>
    </row>
    <row r="74" spans="2:17" ht="14.25" x14ac:dyDescent="0.2">
      <c r="B74" s="66" t="s">
        <v>74</v>
      </c>
    </row>
    <row r="75" spans="2:17" ht="14.25" x14ac:dyDescent="0.2">
      <c r="B75" s="66" t="s">
        <v>34</v>
      </c>
    </row>
    <row r="76" spans="2:17" x14ac:dyDescent="0.2">
      <c r="B76" s="67" t="s">
        <v>35</v>
      </c>
    </row>
    <row r="77" spans="2:17" x14ac:dyDescent="0.2">
      <c r="B77" s="67" t="s">
        <v>36</v>
      </c>
    </row>
    <row r="78" spans="2:17" x14ac:dyDescent="0.2">
      <c r="B78" s="67" t="s">
        <v>37</v>
      </c>
    </row>
    <row r="79" spans="2:17" x14ac:dyDescent="0.2">
      <c r="B79" s="67" t="s">
        <v>47</v>
      </c>
    </row>
    <row r="80" spans="2:17" x14ac:dyDescent="0.2">
      <c r="B80" s="67" t="s">
        <v>48</v>
      </c>
    </row>
    <row r="81" spans="2:18" x14ac:dyDescent="0.2">
      <c r="B81" s="67" t="s">
        <v>49</v>
      </c>
    </row>
    <row r="82" spans="2:18" x14ac:dyDescent="0.2">
      <c r="B82" s="68" t="s">
        <v>50</v>
      </c>
      <c r="C82" s="12"/>
      <c r="D82" s="69"/>
      <c r="E82" s="69"/>
      <c r="F82" s="70"/>
      <c r="R82" s="11"/>
    </row>
    <row r="83" spans="2:18" x14ac:dyDescent="0.2">
      <c r="B83" s="68" t="s">
        <v>51</v>
      </c>
      <c r="C83" s="12"/>
      <c r="D83" s="69"/>
      <c r="E83" s="69"/>
      <c r="F83" s="70"/>
      <c r="R83" s="11"/>
    </row>
    <row r="84" spans="2:18" x14ac:dyDescent="0.2">
      <c r="B84" s="68" t="s">
        <v>52</v>
      </c>
      <c r="R84" s="11"/>
    </row>
    <row r="85" spans="2:18" x14ac:dyDescent="0.2">
      <c r="B85" s="68"/>
      <c r="R85" s="11"/>
    </row>
    <row r="86" spans="2:18" x14ac:dyDescent="0.2">
      <c r="B86" s="68"/>
      <c r="R86" s="11"/>
    </row>
  </sheetData>
  <phoneticPr fontId="0" type="noConversion"/>
  <pageMargins left="0.75" right="0.75" top="1" bottom="1" header="0.5" footer="0.5"/>
  <pageSetup scale="4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3287CF4-308D-427D-931F-D5DDB595E387}"/>
</file>

<file path=customXml/itemProps2.xml><?xml version="1.0" encoding="utf-8"?>
<ds:datastoreItem xmlns:ds="http://schemas.openxmlformats.org/officeDocument/2006/customXml" ds:itemID="{A8589FC1-B403-459E-9988-97941E85B202}"/>
</file>

<file path=customXml/itemProps3.xml><?xml version="1.0" encoding="utf-8"?>
<ds:datastoreItem xmlns:ds="http://schemas.openxmlformats.org/officeDocument/2006/customXml" ds:itemID="{B6E43F0C-A486-466F-86B1-1E8EE05652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1A1</vt:lpstr>
      <vt:lpstr>'1A1'!Print_Area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2019-06-05T16:49:18Z</cp:lastPrinted>
  <dcterms:created xsi:type="dcterms:W3CDTF">2003-04-24T14:06:32Z</dcterms:created>
  <dcterms:modified xsi:type="dcterms:W3CDTF">2019-06-05T16:49:29Z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