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MAR19\"/>
    </mc:Choice>
  </mc:AlternateContent>
  <xr:revisionPtr revIDLastSave="0" documentId="10_ncr:100000_{B6C529EB-0B20-4F13-A3C0-348234916A7D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A1" sheetId="1" r:id="rId1"/>
  </sheets>
  <definedNames>
    <definedName name="_xlnm.Print_Area" localSheetId="0">'1A1'!$C$2:$R$82</definedName>
  </definedNames>
  <calcPr calcId="179017"/>
</workbook>
</file>

<file path=xl/calcChain.xml><?xml version="1.0" encoding="utf-8"?>
<calcChain xmlns="http://schemas.openxmlformats.org/spreadsheetml/2006/main">
  <c r="K68" i="1" l="1"/>
  <c r="K67" i="1"/>
  <c r="K63" i="1"/>
  <c r="K61" i="1"/>
  <c r="K57" i="1"/>
  <c r="K51" i="1"/>
  <c r="K50" i="1"/>
  <c r="K44" i="1"/>
  <c r="K43" i="1"/>
  <c r="K42" i="1"/>
  <c r="J41" i="1"/>
  <c r="K41" i="1" s="1"/>
  <c r="I41" i="1"/>
  <c r="G41" i="1"/>
  <c r="F41" i="1"/>
  <c r="E41" i="1"/>
  <c r="K39" i="1"/>
  <c r="R38" i="1"/>
  <c r="Q38" i="1"/>
  <c r="K38" i="1"/>
  <c r="R37" i="1"/>
  <c r="Q37" i="1"/>
  <c r="K37" i="1"/>
  <c r="R36" i="1"/>
  <c r="P36" i="1"/>
  <c r="Q36" i="1" s="1"/>
  <c r="O36" i="1"/>
  <c r="N36" i="1"/>
  <c r="J36" i="1"/>
  <c r="K36" i="1" s="1"/>
  <c r="I36" i="1"/>
  <c r="G36" i="1"/>
  <c r="F36" i="1"/>
  <c r="E36" i="1"/>
  <c r="K34" i="1"/>
  <c r="K33" i="1"/>
  <c r="R32" i="1"/>
  <c r="Q32" i="1"/>
  <c r="K32" i="1"/>
  <c r="K31" i="1"/>
  <c r="K30" i="1"/>
  <c r="R29" i="1"/>
  <c r="Q29" i="1"/>
  <c r="K29" i="1"/>
  <c r="P28" i="1"/>
  <c r="R28" i="1" s="1"/>
  <c r="O28" i="1"/>
  <c r="N28" i="1"/>
  <c r="J28" i="1"/>
  <c r="I28" i="1"/>
  <c r="K28" i="1" s="1"/>
  <c r="G28" i="1"/>
  <c r="F28" i="1"/>
  <c r="E28" i="1"/>
  <c r="P25" i="1"/>
  <c r="P23" i="1" s="1"/>
  <c r="O25" i="1"/>
  <c r="N25" i="1"/>
  <c r="J25" i="1"/>
  <c r="K25" i="1" s="1"/>
  <c r="I25" i="1"/>
  <c r="G25" i="1"/>
  <c r="F25" i="1"/>
  <c r="E25" i="1"/>
  <c r="E23" i="1" s="1"/>
  <c r="P24" i="1"/>
  <c r="O24" i="1"/>
  <c r="O23" i="1" s="1"/>
  <c r="N24" i="1"/>
  <c r="J24" i="1"/>
  <c r="K24" i="1" s="1"/>
  <c r="I24" i="1"/>
  <c r="G24" i="1"/>
  <c r="F24" i="1"/>
  <c r="F23" i="1" s="1"/>
  <c r="E24" i="1"/>
  <c r="N23" i="1"/>
  <c r="J23" i="1"/>
  <c r="K23" i="1" s="1"/>
  <c r="I23" i="1"/>
  <c r="G23" i="1"/>
  <c r="P22" i="1"/>
  <c r="O22" i="1"/>
  <c r="N22" i="1"/>
  <c r="J22" i="1"/>
  <c r="J19" i="1" s="1"/>
  <c r="I22" i="1"/>
  <c r="I19" i="1" s="1"/>
  <c r="I17" i="1" s="1"/>
  <c r="G22" i="1"/>
  <c r="F22" i="1"/>
  <c r="E22" i="1"/>
  <c r="P21" i="1"/>
  <c r="Q21" i="1" s="1"/>
  <c r="O21" i="1"/>
  <c r="N21" i="1"/>
  <c r="N19" i="1" s="1"/>
  <c r="N17" i="1" s="1"/>
  <c r="J21" i="1"/>
  <c r="K21" i="1" s="1"/>
  <c r="I21" i="1"/>
  <c r="G21" i="1"/>
  <c r="F21" i="1"/>
  <c r="E21" i="1"/>
  <c r="P20" i="1"/>
  <c r="P19" i="1" s="1"/>
  <c r="O20" i="1"/>
  <c r="O19" i="1" s="1"/>
  <c r="O17" i="1" s="1"/>
  <c r="N20" i="1"/>
  <c r="J20" i="1"/>
  <c r="I20" i="1"/>
  <c r="K20" i="1" s="1"/>
  <c r="G20" i="1"/>
  <c r="F20" i="1"/>
  <c r="F19" i="1" s="1"/>
  <c r="E20" i="1"/>
  <c r="E19" i="1" s="1"/>
  <c r="E17" i="1" s="1"/>
  <c r="G19" i="1"/>
  <c r="G17" i="1" s="1"/>
  <c r="R15" i="1"/>
  <c r="Q15" i="1"/>
  <c r="K15" i="1"/>
  <c r="Q19" i="1" l="1"/>
  <c r="P17" i="1"/>
  <c r="R19" i="1"/>
  <c r="F17" i="1"/>
  <c r="J17" i="1"/>
  <c r="K17" i="1" s="1"/>
  <c r="K19" i="1"/>
  <c r="R21" i="1"/>
  <c r="K22" i="1"/>
  <c r="Q28" i="1"/>
  <c r="R17" i="1" l="1"/>
  <c r="Q17" i="1"/>
</calcChain>
</file>

<file path=xl/sharedStrings.xml><?xml version="1.0" encoding="utf-8"?>
<sst xmlns="http://schemas.openxmlformats.org/spreadsheetml/2006/main" count="84" uniqueCount="76">
  <si>
    <t>Table 1A.1</t>
  </si>
  <si>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</si>
  <si>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</si>
  <si>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</si>
  <si>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</si>
  <si>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</si>
  <si>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</si>
  <si>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</si>
  <si>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</si>
  <si>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</si>
  <si>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</si>
  <si>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</si>
  <si>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</si>
  <si>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</si>
  <si>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</si>
  <si>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</si>
  <si>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</si>
  <si>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</si>
  <si>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</si>
  <si>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</si>
  <si>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</si>
  <si>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</si>
  <si>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</si>
  <si>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</si>
  <si>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</si>
  <si>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</si>
  <si>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</si>
  <si>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</si>
  <si>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</si>
  <si>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</si>
  <si>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</si>
  <si>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</si>
  <si>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</si>
  <si>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</si>
  <si>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</si>
  <si>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</si>
  <si>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</si>
  <si>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</si>
  <si>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</si>
  <si>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</si>
  <si>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</si>
  <si>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</si>
  <si>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</si>
  <si>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</si>
  <si>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</si>
  <si>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</si>
  <si>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</si>
  <si>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</si>
  <si>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</si>
  <si>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</si>
  <si>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</si>
  <si>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</si>
  <si>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</si>
  <si>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</si>
  <si>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</si>
  <si>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</si>
  <si>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</si>
  <si>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</si>
  <si>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</si>
  <si>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</si>
  <si>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</si>
  <si>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</si>
  <si>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CONSTRUCTION AND VALUE :  MARCH 2019</t>
  </si>
  <si>
    <t>NEW HOUSING CONSTRUCTION</t>
  </si>
  <si>
    <t>ALL NEW CONSTRUCTION(1)</t>
  </si>
  <si>
    <t>COUNTY</t>
  </si>
  <si>
    <t>PER UNIT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</si>
  <si>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</si>
  <si>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</si>
  <si>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</si>
  <si>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</si>
  <si>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</si>
  <si>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</si>
  <si>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</si>
  <si>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</si>
  <si>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PREPARED BY MD DEPARTMENT OF PLANNING.  PLANNING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</si>
</sst>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7" tint="-0.249977111117893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9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name val="Cambria"/>
      <family val="1"/>
      <scheme val="major"/>
    </font>
    <font>
      <b/>
      <sz val="14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7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/>
    <xf numFmtId="41" fontId="3" fillId="0" borderId="0" xfId="0" applyNumberFormat="1" applyFont="1"/>
    <xf numFmtId="4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Fill="1"/>
    <xf numFmtId="0" fontId="7" fillId="0" borderId="0" xfId="0" applyFont="1"/>
    <xf numFmtId="3" fontId="1" fillId="0" borderId="0" xfId="0" applyNumberFormat="1" applyFont="1"/>
    <xf numFmtId="0" fontId="9" fillId="0" borderId="0" xfId="0" applyFont="1"/>
    <xf numFmtId="41" fontId="9" fillId="0" borderId="0" xfId="0" applyNumberFormat="1" applyFont="1"/>
    <xf numFmtId="164" fontId="9" fillId="0" borderId="0" xfId="1" applyNumberFormat="1" applyFont="1"/>
    <xf numFmtId="41" fontId="10" fillId="0" borderId="0" xfId="0" applyNumberFormat="1" applyFont="1"/>
    <xf numFmtId="164" fontId="10" fillId="0" borderId="0" xfId="1" applyNumberFormat="1" applyFont="1"/>
    <xf numFmtId="0" fontId="10" fillId="0" borderId="0" xfId="0" applyNumberFormat="1" applyFont="1" applyAlignment="1">
      <alignment horizontal="center"/>
    </xf>
    <xf numFmtId="3" fontId="9" fillId="0" borderId="0" xfId="0" applyNumberFormat="1" applyFont="1"/>
    <xf numFmtId="1" fontId="9" fillId="0" borderId="0" xfId="0" applyNumberFormat="1" applyFont="1" applyAlignment="1">
      <alignment horizontal="center"/>
    </xf>
    <xf numFmtId="42" fontId="9" fillId="0" borderId="0" xfId="0" applyNumberFormat="1" applyFont="1"/>
    <xf numFmtId="164" fontId="9" fillId="0" borderId="0" xfId="1" applyNumberFormat="1" applyFont="1" applyAlignment="1">
      <alignment horizontal="center"/>
    </xf>
    <xf numFmtId="0" fontId="10" fillId="0" borderId="0" xfId="0" applyFont="1"/>
    <xf numFmtId="41" fontId="9" fillId="0" borderId="0" xfId="0" applyNumberFormat="1" applyFont="1" applyAlignment="1">
      <alignment horizontal="centerContinuous"/>
    </xf>
    <xf numFmtId="164" fontId="9" fillId="0" borderId="0" xfId="1" applyNumberFormat="1" applyFont="1" applyAlignment="1">
      <alignment horizontal="centerContinuous"/>
    </xf>
    <xf numFmtId="0" fontId="9" fillId="0" borderId="0" xfId="0" applyFont="1" applyAlignment="1">
      <alignment horizontal="center"/>
    </xf>
    <xf numFmtId="41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10" fillId="0" borderId="0" xfId="0" applyNumberFormat="1" applyFont="1"/>
    <xf numFmtId="1" fontId="10" fillId="0" borderId="0" xfId="0" applyNumberFormat="1" applyFont="1" applyAlignment="1">
      <alignment horizontal="center"/>
    </xf>
    <xf numFmtId="41" fontId="10" fillId="0" borderId="0" xfId="1" applyNumberFormat="1" applyFont="1"/>
    <xf numFmtId="0" fontId="11" fillId="0" borderId="0" xfId="0" applyFont="1" applyBorder="1"/>
    <xf numFmtId="3" fontId="9" fillId="0" borderId="0" xfId="0" applyNumberFormat="1" applyFont="1" applyBorder="1"/>
    <xf numFmtId="42" fontId="10" fillId="0" borderId="0" xfId="0" applyNumberFormat="1" applyFont="1"/>
    <xf numFmtId="41" fontId="10" fillId="0" borderId="0" xfId="0" applyNumberFormat="1" applyFont="1" applyAlignment="1">
      <alignment horizontal="right"/>
    </xf>
    <xf numFmtId="164" fontId="10" fillId="0" borderId="0" xfId="1" applyNumberFormat="1" applyFont="1" applyAlignment="1">
      <alignment horizontal="right"/>
    </xf>
    <xf numFmtId="3" fontId="12" fillId="0" borderId="0" xfId="0" applyNumberFormat="1" applyFont="1" applyBorder="1"/>
    <xf numFmtId="164" fontId="10" fillId="0" borderId="0" xfId="1" applyNumberFormat="1" applyFont="1" applyAlignment="1">
      <alignment horizontal="center"/>
    </xf>
    <xf numFmtId="164" fontId="0" fillId="0" borderId="0" xfId="1" applyNumberFormat="1" applyFont="1"/>
    <xf numFmtId="41" fontId="13" fillId="0" borderId="0" xfId="0" applyNumberFormat="1" applyFont="1"/>
    <xf numFmtId="0" fontId="14" fillId="0" borderId="0" xfId="0" applyFont="1"/>
    <xf numFmtId="49" fontId="9" fillId="0" borderId="0" xfId="0" applyNumberFormat="1" applyFont="1"/>
    <xf numFmtId="49" fontId="10" fillId="0" borderId="0" xfId="0" applyNumberFormat="1" applyFont="1"/>
    <xf numFmtId="3" fontId="15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4"/>
  <sheetViews>
    <sheetView tabSelected="1" workbookViewId="0">
      <selection activeCell="C2" sqref="C2:R82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7.85546875" style="1" bestFit="1" customWidth="1"/>
    <col min="7" max="7" width="15.140625" style="3" bestFit="1" customWidth="1"/>
    <col min="8" max="8" width="4.28515625" style="1" customWidth="1"/>
    <col min="9" max="9" width="7.85546875" style="1" bestFit="1" customWidth="1"/>
    <col min="10" max="10" width="15.140625" style="3" bestFit="1" customWidth="1"/>
    <col min="11" max="11" width="12.28515625" style="3" bestFit="1" customWidth="1"/>
    <col min="12" max="12" width="10.7109375" style="4" bestFit="1" customWidth="1"/>
    <col min="13" max="13" width="3.85546875" style="1" customWidth="1"/>
    <col min="14" max="14" width="11.28515625" style="1" bestFit="1" customWidth="1"/>
    <col min="15" max="15" width="8.85546875" style="1" bestFit="1" customWidth="1"/>
    <col min="16" max="17" width="14" style="3" bestFit="1" customWidth="1"/>
    <col min="18" max="18" width="11.140625" style="3" bestFit="1" customWidth="1"/>
    <col min="19" max="19" width="9.140625" style="1"/>
  </cols>
  <sheetData>
    <row r="2" spans="1:19" ht="14.25" x14ac:dyDescent="0.2">
      <c r="A2" s="12"/>
      <c r="B2" s="5"/>
      <c r="C2" s="15" t="s">
        <v>0</v>
      </c>
      <c r="D2" s="15"/>
      <c r="E2" s="16"/>
      <c r="F2" s="16"/>
      <c r="G2" s="17"/>
      <c r="H2" s="18"/>
      <c r="I2" s="18"/>
      <c r="J2" s="19"/>
      <c r="K2" s="19"/>
      <c r="L2" s="20"/>
      <c r="M2" s="18"/>
      <c r="N2" s="18"/>
      <c r="O2" s="18"/>
      <c r="P2" s="19"/>
      <c r="Q2" s="19"/>
      <c r="R2" s="19"/>
      <c r="S2"/>
    </row>
    <row r="3" spans="1:19" ht="18" x14ac:dyDescent="0.25">
      <c r="B3" s="14"/>
      <c r="C3" s="46" t="s">
        <v>62</v>
      </c>
      <c r="D3" s="21"/>
      <c r="E3" s="16"/>
      <c r="F3" s="16"/>
      <c r="G3" s="17"/>
      <c r="H3" s="21"/>
      <c r="I3" s="16"/>
      <c r="J3" s="17"/>
      <c r="K3" s="17"/>
      <c r="L3" s="22"/>
      <c r="M3" s="21"/>
      <c r="N3" s="16"/>
      <c r="O3" s="16"/>
      <c r="P3" s="17"/>
      <c r="Q3" s="17"/>
      <c r="R3" s="17"/>
      <c r="S3"/>
    </row>
    <row r="4" spans="1:19" ht="14.25" x14ac:dyDescent="0.2">
      <c r="B4" s="14"/>
      <c r="C4" s="21"/>
      <c r="D4" s="21"/>
      <c r="E4" s="16"/>
      <c r="F4" s="16"/>
      <c r="G4" s="17"/>
      <c r="H4" s="21"/>
      <c r="I4" s="16"/>
      <c r="J4" s="17"/>
      <c r="K4" s="17"/>
      <c r="L4" s="22"/>
      <c r="M4" s="21"/>
      <c r="N4" s="16"/>
      <c r="O4" s="16"/>
      <c r="P4" s="17"/>
      <c r="Q4" s="17"/>
      <c r="R4" s="17"/>
      <c r="S4"/>
    </row>
    <row r="5" spans="1:19" ht="14.25" x14ac:dyDescent="0.2">
      <c r="B5" s="14"/>
      <c r="C5" s="21"/>
      <c r="D5" s="21"/>
      <c r="E5" s="16"/>
      <c r="F5" s="16"/>
      <c r="G5" s="17"/>
      <c r="H5" s="21"/>
      <c r="I5" s="16"/>
      <c r="J5" s="17"/>
      <c r="K5" s="17"/>
      <c r="L5" s="22"/>
      <c r="M5" s="21"/>
      <c r="N5" s="16"/>
      <c r="O5" s="16"/>
      <c r="P5" s="17"/>
      <c r="Q5" s="17"/>
      <c r="R5" s="17"/>
      <c r="S5"/>
    </row>
    <row r="6" spans="1:19" ht="14.25" x14ac:dyDescent="0.2">
      <c r="B6" s="14"/>
      <c r="C6" s="16" t="s">
        <v>63</v>
      </c>
      <c r="D6" s="16"/>
      <c r="E6" s="23"/>
      <c r="F6" s="21"/>
      <c r="G6" s="17"/>
      <c r="H6" s="23"/>
      <c r="I6" s="23"/>
      <c r="J6" s="24"/>
      <c r="K6" s="17"/>
      <c r="L6" s="16"/>
      <c r="M6" s="16"/>
      <c r="N6" s="23"/>
      <c r="O6" s="23"/>
      <c r="P6" s="17"/>
      <c r="Q6" s="19"/>
      <c r="R6" s="19"/>
      <c r="S6"/>
    </row>
    <row r="7" spans="1:19" ht="14.25" x14ac:dyDescent="0.2">
      <c r="B7" s="14"/>
      <c r="C7" s="16"/>
      <c r="D7" s="16"/>
      <c r="E7" s="23"/>
      <c r="F7" s="21"/>
      <c r="G7" s="17"/>
      <c r="H7" s="23"/>
      <c r="I7" s="23"/>
      <c r="J7" s="24"/>
      <c r="K7" s="17"/>
      <c r="L7" s="16"/>
      <c r="M7" s="16"/>
      <c r="N7" s="23"/>
      <c r="O7" s="23"/>
      <c r="P7" s="17"/>
      <c r="Q7" s="19"/>
      <c r="R7" s="19"/>
      <c r="S7"/>
    </row>
    <row r="8" spans="1:19" ht="14.25" x14ac:dyDescent="0.2">
      <c r="B8" s="14"/>
      <c r="C8" s="16"/>
      <c r="D8" s="16"/>
      <c r="E8" s="23"/>
      <c r="F8" s="21"/>
      <c r="G8" s="17"/>
      <c r="H8" s="23"/>
      <c r="I8" s="23"/>
      <c r="J8" s="24"/>
      <c r="K8" s="17"/>
      <c r="L8" s="16"/>
      <c r="M8" s="16"/>
      <c r="N8" s="23"/>
      <c r="O8" s="23"/>
      <c r="P8" s="17"/>
      <c r="Q8" s="19"/>
      <c r="R8" s="19"/>
      <c r="S8"/>
    </row>
    <row r="9" spans="1:19" ht="14.25" x14ac:dyDescent="0.2">
      <c r="B9" s="14"/>
      <c r="C9" s="25"/>
      <c r="D9" s="25"/>
      <c r="E9" s="26" t="s">
        <v>64</v>
      </c>
      <c r="F9" s="26"/>
      <c r="G9" s="27"/>
      <c r="H9" s="21"/>
      <c r="I9" s="26" t="s">
        <v>1</v>
      </c>
      <c r="J9" s="27"/>
      <c r="K9" s="27"/>
      <c r="L9" s="22"/>
      <c r="M9" s="21"/>
      <c r="N9" s="26" t="s">
        <v>2</v>
      </c>
      <c r="O9" s="26"/>
      <c r="P9" s="27"/>
      <c r="Q9" s="27"/>
      <c r="R9" s="27"/>
      <c r="S9"/>
    </row>
    <row r="10" spans="1:19" ht="14.25" x14ac:dyDescent="0.2">
      <c r="B10" s="14"/>
      <c r="C10" s="25"/>
      <c r="D10" s="25"/>
      <c r="E10" s="26"/>
      <c r="F10" s="26"/>
      <c r="G10" s="27"/>
      <c r="H10" s="21"/>
      <c r="I10" s="16"/>
      <c r="J10" s="17"/>
      <c r="K10" s="17"/>
      <c r="L10" s="22" t="s">
        <v>65</v>
      </c>
      <c r="M10" s="28"/>
      <c r="N10" s="16"/>
      <c r="O10" s="16"/>
      <c r="P10" s="17"/>
      <c r="Q10" s="17"/>
      <c r="R10" s="17"/>
      <c r="S10"/>
    </row>
    <row r="11" spans="1:19" ht="14.25" x14ac:dyDescent="0.2">
      <c r="B11" s="14"/>
      <c r="C11" s="25"/>
      <c r="D11" s="25"/>
      <c r="E11" s="16"/>
      <c r="F11" s="16"/>
      <c r="G11" s="17"/>
      <c r="H11" s="21"/>
      <c r="I11" s="16"/>
      <c r="J11" s="17"/>
      <c r="K11" s="17"/>
      <c r="L11" s="22" t="s">
        <v>12</v>
      </c>
      <c r="M11" s="28"/>
      <c r="N11" s="16"/>
      <c r="O11" s="16"/>
      <c r="P11" s="17"/>
      <c r="Q11" s="27" t="s">
        <v>3</v>
      </c>
      <c r="R11" s="27"/>
      <c r="S11"/>
    </row>
    <row r="12" spans="1:19" ht="14.25" x14ac:dyDescent="0.2">
      <c r="B12" s="14"/>
      <c r="C12" s="25"/>
      <c r="D12" s="25"/>
      <c r="E12" s="29"/>
      <c r="F12" s="29"/>
      <c r="G12" s="24"/>
      <c r="H12" s="30"/>
      <c r="I12" s="29"/>
      <c r="J12" s="24" t="s">
        <v>4</v>
      </c>
      <c r="K12" s="24" t="s">
        <v>5</v>
      </c>
      <c r="L12" s="22" t="s">
        <v>9</v>
      </c>
      <c r="M12" s="28"/>
      <c r="N12" s="29" t="s">
        <v>4</v>
      </c>
      <c r="O12" s="29"/>
      <c r="P12" s="24"/>
      <c r="Q12" s="24"/>
      <c r="R12" s="24"/>
      <c r="S12"/>
    </row>
    <row r="13" spans="1:19" s="2" customFormat="1" ht="14.25" x14ac:dyDescent="0.2">
      <c r="B13" s="14">
        <v>1</v>
      </c>
      <c r="C13" s="21" t="s">
        <v>6</v>
      </c>
      <c r="D13" s="21"/>
      <c r="E13" s="29" t="s">
        <v>7</v>
      </c>
      <c r="F13" s="29" t="s">
        <v>8</v>
      </c>
      <c r="G13" s="24" t="s">
        <v>9</v>
      </c>
      <c r="H13" s="30"/>
      <c r="I13" s="29" t="s">
        <v>8</v>
      </c>
      <c r="J13" s="24" t="s">
        <v>9</v>
      </c>
      <c r="K13" s="24" t="s">
        <v>9</v>
      </c>
      <c r="L13" s="22" t="s">
        <v>66</v>
      </c>
      <c r="M13" s="28"/>
      <c r="N13" s="29" t="s">
        <v>7</v>
      </c>
      <c r="O13" s="29" t="s">
        <v>8</v>
      </c>
      <c r="P13" s="24" t="s">
        <v>9</v>
      </c>
      <c r="Q13" s="24" t="s">
        <v>10</v>
      </c>
      <c r="R13" s="24" t="s">
        <v>11</v>
      </c>
    </row>
    <row r="14" spans="1:19" ht="14.25" x14ac:dyDescent="0.2">
      <c r="B14" s="14">
        <v>2</v>
      </c>
      <c r="C14" s="31"/>
      <c r="D14" s="31"/>
      <c r="E14" s="18"/>
      <c r="F14" s="18"/>
      <c r="G14" s="19"/>
      <c r="H14" s="31"/>
      <c r="I14" s="18"/>
      <c r="J14" s="19"/>
      <c r="K14" s="19"/>
      <c r="L14" s="32"/>
      <c r="M14" s="31"/>
      <c r="N14" s="18"/>
      <c r="O14" s="18"/>
      <c r="P14" s="19"/>
      <c r="Q14" s="19"/>
      <c r="R14" s="19"/>
      <c r="S14"/>
    </row>
    <row r="15" spans="1:19" ht="14.25" x14ac:dyDescent="0.2">
      <c r="B15" s="14">
        <v>3</v>
      </c>
      <c r="C15" s="16" t="s">
        <v>67</v>
      </c>
      <c r="D15" s="18"/>
      <c r="E15" s="33">
        <v>1151</v>
      </c>
      <c r="F15" s="33">
        <v>1788</v>
      </c>
      <c r="G15" s="19">
        <v>357700000</v>
      </c>
      <c r="H15" s="33"/>
      <c r="I15" s="33">
        <v>1147</v>
      </c>
      <c r="J15" s="19">
        <v>259750000</v>
      </c>
      <c r="K15" s="19">
        <f>(J15/I15)</f>
        <v>226460.33129904099</v>
      </c>
      <c r="L15" s="33"/>
      <c r="M15" s="33"/>
      <c r="N15" s="33">
        <v>4</v>
      </c>
      <c r="O15" s="33">
        <v>641</v>
      </c>
      <c r="P15" s="19">
        <v>97950000</v>
      </c>
      <c r="Q15" s="19">
        <f>(P15/N15)</f>
        <v>24487500</v>
      </c>
      <c r="R15" s="19">
        <f>(P15/O15)</f>
        <v>152808.11232449298</v>
      </c>
      <c r="S15"/>
    </row>
    <row r="16" spans="1:19" ht="14.25" x14ac:dyDescent="0.2">
      <c r="B16" s="14">
        <v>4</v>
      </c>
      <c r="C16" s="21"/>
      <c r="D16" s="18"/>
      <c r="E16" s="18"/>
      <c r="F16" s="18"/>
      <c r="G16" s="19"/>
      <c r="H16" s="18"/>
      <c r="I16" s="18"/>
      <c r="J16" s="19"/>
      <c r="K16" s="19"/>
      <c r="L16" s="32"/>
      <c r="M16" s="31"/>
      <c r="N16" s="18"/>
      <c r="O16" s="18"/>
      <c r="P16" s="19"/>
      <c r="Q16" s="19"/>
      <c r="R16" s="19"/>
      <c r="S16"/>
    </row>
    <row r="17" spans="2:19" ht="14.25" x14ac:dyDescent="0.2">
      <c r="B17" s="14">
        <v>5</v>
      </c>
      <c r="C17" s="34" t="s">
        <v>68</v>
      </c>
      <c r="D17" s="31"/>
      <c r="E17" s="18">
        <f>(E19+E23)</f>
        <v>1151</v>
      </c>
      <c r="F17" s="18">
        <f t="shared" ref="F17:G17" si="0">(F19+F23)</f>
        <v>1788</v>
      </c>
      <c r="G17" s="19">
        <f t="shared" si="0"/>
        <v>357699502</v>
      </c>
      <c r="H17" s="18"/>
      <c r="I17" s="18">
        <f t="shared" ref="I17:J17" si="1">(I19+I23)</f>
        <v>1147</v>
      </c>
      <c r="J17" s="19">
        <f t="shared" si="1"/>
        <v>259749502</v>
      </c>
      <c r="K17" s="19">
        <f>(J17/I17)</f>
        <v>226459.89712292937</v>
      </c>
      <c r="L17" s="32"/>
      <c r="M17" s="25"/>
      <c r="N17" s="18">
        <f>(N19+N23)</f>
        <v>4</v>
      </c>
      <c r="O17" s="18">
        <f t="shared" ref="O17:P17" si="2">(O19+O23)</f>
        <v>641</v>
      </c>
      <c r="P17" s="19">
        <f t="shared" si="2"/>
        <v>97950000</v>
      </c>
      <c r="Q17" s="19">
        <f>(P17/N17)</f>
        <v>24487500</v>
      </c>
      <c r="R17" s="19">
        <f>(P17/O17)</f>
        <v>152808.11232449298</v>
      </c>
      <c r="S17"/>
    </row>
    <row r="18" spans="2:19" ht="14.25" x14ac:dyDescent="0.2">
      <c r="B18" s="14">
        <v>6</v>
      </c>
      <c r="C18" s="35"/>
      <c r="D18" s="31"/>
      <c r="E18" s="18"/>
      <c r="F18" s="18"/>
      <c r="G18" s="19"/>
      <c r="H18" s="18"/>
      <c r="I18" s="18"/>
      <c r="J18" s="19"/>
      <c r="K18" s="19"/>
      <c r="L18" s="32"/>
      <c r="M18" s="36"/>
      <c r="N18" s="18"/>
      <c r="O18" s="18"/>
      <c r="P18" s="19"/>
      <c r="Q18" s="19"/>
      <c r="R18" s="19"/>
      <c r="S18"/>
    </row>
    <row r="19" spans="2:19" ht="14.25" x14ac:dyDescent="0.2">
      <c r="B19" s="14">
        <v>7</v>
      </c>
      <c r="C19" s="35" t="s">
        <v>69</v>
      </c>
      <c r="D19" s="31"/>
      <c r="E19" s="37">
        <f>(E20+E21+E22)</f>
        <v>1118</v>
      </c>
      <c r="F19" s="37">
        <f t="shared" ref="F19:G19" si="3">(F20+F21+F22)</f>
        <v>1755</v>
      </c>
      <c r="G19" s="38">
        <f t="shared" si="3"/>
        <v>350419647</v>
      </c>
      <c r="H19" s="37"/>
      <c r="I19" s="37">
        <f t="shared" ref="I19:J19" si="4">(I20+I21+I22)</f>
        <v>1114</v>
      </c>
      <c r="J19" s="38">
        <f t="shared" si="4"/>
        <v>252469647</v>
      </c>
      <c r="K19" s="19">
        <f t="shared" ref="K19:K25" si="5">(J19/I19)</f>
        <v>226633.43536804308</v>
      </c>
      <c r="L19" s="32"/>
      <c r="M19" s="36"/>
      <c r="N19" s="37">
        <f>(N20+N21+N22)</f>
        <v>4</v>
      </c>
      <c r="O19" s="37">
        <f t="shared" ref="O19:P19" si="6">(O20+O21+O22)</f>
        <v>641</v>
      </c>
      <c r="P19" s="38">
        <f t="shared" si="6"/>
        <v>97950000</v>
      </c>
      <c r="Q19" s="19">
        <f>(P19/N19)</f>
        <v>24487500</v>
      </c>
      <c r="R19" s="19">
        <f>(P19/O19)</f>
        <v>152808.11232449298</v>
      </c>
      <c r="S19"/>
    </row>
    <row r="20" spans="2:19" ht="14.25" x14ac:dyDescent="0.2">
      <c r="B20" s="14">
        <v>8</v>
      </c>
      <c r="C20" s="39" t="s">
        <v>70</v>
      </c>
      <c r="D20" s="25"/>
      <c r="E20" s="37">
        <f>(E29+E30+E38+E39)</f>
        <v>508</v>
      </c>
      <c r="F20" s="37">
        <f t="shared" ref="F20:G20" si="7">(F29+F30+F38+F39)</f>
        <v>1070</v>
      </c>
      <c r="G20" s="38">
        <f t="shared" si="7"/>
        <v>191649390</v>
      </c>
      <c r="H20" s="37"/>
      <c r="I20" s="37">
        <f t="shared" ref="I20:J20" si="8">(I29+I30+I38+I39)</f>
        <v>506</v>
      </c>
      <c r="J20" s="38">
        <f t="shared" si="8"/>
        <v>104199390</v>
      </c>
      <c r="K20" s="19">
        <f t="shared" si="5"/>
        <v>205927.64822134387</v>
      </c>
      <c r="L20" s="32"/>
      <c r="M20" s="36"/>
      <c r="N20" s="37">
        <f>(N29+N30+N38+N39)</f>
        <v>2</v>
      </c>
      <c r="O20" s="37">
        <f t="shared" ref="O20:P20" si="9">(O29+O30+O38+O39)</f>
        <v>564</v>
      </c>
      <c r="P20" s="38">
        <f t="shared" si="9"/>
        <v>87450000</v>
      </c>
      <c r="Q20" s="19"/>
      <c r="R20" s="19"/>
      <c r="S20"/>
    </row>
    <row r="21" spans="2:19" ht="14.25" x14ac:dyDescent="0.2">
      <c r="B21" s="14">
        <v>9</v>
      </c>
      <c r="C21" s="39" t="s">
        <v>71</v>
      </c>
      <c r="D21" s="25"/>
      <c r="E21" s="37">
        <f>(E31+E32+E33+E37+E42+E43+E44+E57+E61)</f>
        <v>579</v>
      </c>
      <c r="F21" s="37">
        <f t="shared" ref="F21:G21" si="10">(F31+F32+F33+F37+F42+F43+F44+F57+F61)</f>
        <v>654</v>
      </c>
      <c r="G21" s="38">
        <f t="shared" si="10"/>
        <v>153070781</v>
      </c>
      <c r="H21" s="37"/>
      <c r="I21" s="37">
        <f t="shared" ref="I21:J21" si="11">(I31+I32+I33+I37+I42+I43+I44+I57+I61)</f>
        <v>577</v>
      </c>
      <c r="J21" s="38">
        <f t="shared" si="11"/>
        <v>142570781</v>
      </c>
      <c r="K21" s="19">
        <f t="shared" si="5"/>
        <v>247089.7417677643</v>
      </c>
      <c r="L21" s="32"/>
      <c r="M21" s="36"/>
      <c r="N21" s="37">
        <f>(N31+N32+N33+N37+N42+N43+N44+N57+N61)</f>
        <v>2</v>
      </c>
      <c r="O21" s="37">
        <f t="shared" ref="O21:P21" si="12">(O31+O32+O33+O37+O42+O43+O44+O57+O61)</f>
        <v>77</v>
      </c>
      <c r="P21" s="38">
        <f t="shared" si="12"/>
        <v>10500000</v>
      </c>
      <c r="Q21" s="19">
        <f t="shared" ref="Q21" si="13">(P21/N21)</f>
        <v>5250000</v>
      </c>
      <c r="R21" s="19">
        <f t="shared" ref="R21" si="14">(P21/O21)</f>
        <v>136363.63636363635</v>
      </c>
      <c r="S21"/>
    </row>
    <row r="22" spans="2:19" ht="14.25" x14ac:dyDescent="0.2">
      <c r="B22" s="14">
        <v>10</v>
      </c>
      <c r="C22" s="39" t="s">
        <v>72</v>
      </c>
      <c r="D22" s="25"/>
      <c r="E22" s="37">
        <f>(E51+E68)</f>
        <v>31</v>
      </c>
      <c r="F22" s="37">
        <f t="shared" ref="F22:G22" si="15">(F51+F68)</f>
        <v>31</v>
      </c>
      <c r="G22" s="38">
        <f t="shared" si="15"/>
        <v>5699476</v>
      </c>
      <c r="H22" s="37"/>
      <c r="I22" s="37">
        <f t="shared" ref="I22:J22" si="16">(I51+I68)</f>
        <v>31</v>
      </c>
      <c r="J22" s="38">
        <f t="shared" si="16"/>
        <v>5699476</v>
      </c>
      <c r="K22" s="19">
        <f t="shared" si="5"/>
        <v>183854.06451612903</v>
      </c>
      <c r="L22" s="32"/>
      <c r="M22" s="36"/>
      <c r="N22" s="37">
        <f>(N51+N68)</f>
        <v>0</v>
      </c>
      <c r="O22" s="37">
        <f t="shared" ref="O22:P22" si="17">(O51+O68)</f>
        <v>0</v>
      </c>
      <c r="P22" s="38">
        <f t="shared" si="17"/>
        <v>0</v>
      </c>
      <c r="Q22" s="19"/>
      <c r="R22" s="19"/>
      <c r="S22"/>
    </row>
    <row r="23" spans="2:19" ht="14.25" x14ac:dyDescent="0.2">
      <c r="B23" s="14">
        <v>11</v>
      </c>
      <c r="C23" s="39" t="s">
        <v>40</v>
      </c>
      <c r="D23" s="31"/>
      <c r="E23" s="18">
        <f>(E24+E25)</f>
        <v>33</v>
      </c>
      <c r="F23" s="18">
        <f t="shared" ref="F23:G23" si="18">(F24+F25)</f>
        <v>33</v>
      </c>
      <c r="G23" s="19">
        <f t="shared" si="18"/>
        <v>7279855</v>
      </c>
      <c r="H23" s="18"/>
      <c r="I23" s="18">
        <f t="shared" ref="I23:J23" si="19">(I24+I25)</f>
        <v>33</v>
      </c>
      <c r="J23" s="19">
        <f t="shared" si="19"/>
        <v>7279855</v>
      </c>
      <c r="K23" s="19">
        <f t="shared" si="5"/>
        <v>220601.66666666666</v>
      </c>
      <c r="L23" s="32"/>
      <c r="M23" s="36"/>
      <c r="N23" s="18">
        <f>(N24+N25)</f>
        <v>0</v>
      </c>
      <c r="O23" s="18">
        <f t="shared" ref="O23:P23" si="20">(O24+O25)</f>
        <v>0</v>
      </c>
      <c r="P23" s="19">
        <f t="shared" si="20"/>
        <v>0</v>
      </c>
      <c r="Q23" s="19"/>
      <c r="R23" s="19"/>
      <c r="S23"/>
    </row>
    <row r="24" spans="2:19" ht="14.25" x14ac:dyDescent="0.2">
      <c r="B24" s="14">
        <v>12</v>
      </c>
      <c r="C24" s="39" t="s">
        <v>73</v>
      </c>
      <c r="D24" s="31"/>
      <c r="E24" s="18">
        <f>(E34)</f>
        <v>14</v>
      </c>
      <c r="F24" s="18">
        <f t="shared" ref="F24:G24" si="21">(F34)</f>
        <v>14</v>
      </c>
      <c r="G24" s="19">
        <f t="shared" si="21"/>
        <v>2182000</v>
      </c>
      <c r="H24" s="18"/>
      <c r="I24" s="18">
        <f t="shared" ref="I24:J24" si="22">(I34)</f>
        <v>14</v>
      </c>
      <c r="J24" s="19">
        <f t="shared" si="22"/>
        <v>2182000</v>
      </c>
      <c r="K24" s="19">
        <f t="shared" si="5"/>
        <v>155857.14285714287</v>
      </c>
      <c r="L24" s="32"/>
      <c r="M24" s="36"/>
      <c r="N24" s="18">
        <f>(N34)</f>
        <v>0</v>
      </c>
      <c r="O24" s="18">
        <f t="shared" ref="O24:P24" si="23">(O34)</f>
        <v>0</v>
      </c>
      <c r="P24" s="19">
        <f t="shared" si="23"/>
        <v>0</v>
      </c>
      <c r="Q24" s="19"/>
      <c r="R24" s="19"/>
      <c r="S24"/>
    </row>
    <row r="25" spans="2:19" ht="14.25" x14ac:dyDescent="0.2">
      <c r="B25" s="14">
        <v>13</v>
      </c>
      <c r="C25" s="39" t="s">
        <v>74</v>
      </c>
      <c r="D25" s="31"/>
      <c r="E25" s="37">
        <f>(E50+E59+E63+E67+E70)</f>
        <v>19</v>
      </c>
      <c r="F25" s="37">
        <f t="shared" ref="F25:G25" si="24">(F50+F59+F63+F67+F70)</f>
        <v>19</v>
      </c>
      <c r="G25" s="38">
        <f t="shared" si="24"/>
        <v>5097855</v>
      </c>
      <c r="H25" s="37"/>
      <c r="I25" s="37">
        <f t="shared" ref="I25:J25" si="25">(I50+I59+I63+I67+I70)</f>
        <v>19</v>
      </c>
      <c r="J25" s="38">
        <f t="shared" si="25"/>
        <v>5097855</v>
      </c>
      <c r="K25" s="19">
        <f t="shared" si="5"/>
        <v>268308.15789473685</v>
      </c>
      <c r="L25" s="32"/>
      <c r="M25" s="36"/>
      <c r="N25" s="37">
        <f>(N50+N59+N63+N67+N70)</f>
        <v>0</v>
      </c>
      <c r="O25" s="37">
        <f t="shared" ref="O25:P25" si="26">(O50+O59+O63+O67+O70)</f>
        <v>0</v>
      </c>
      <c r="P25" s="38">
        <f t="shared" si="26"/>
        <v>0</v>
      </c>
      <c r="Q25" s="19"/>
      <c r="R25" s="19"/>
      <c r="S25"/>
    </row>
    <row r="26" spans="2:19" ht="14.25" x14ac:dyDescent="0.2">
      <c r="B26" s="14">
        <v>14</v>
      </c>
      <c r="C26" s="21"/>
      <c r="D26" s="18"/>
      <c r="E26" s="18"/>
      <c r="F26" s="18"/>
      <c r="G26" s="19"/>
      <c r="H26" s="18"/>
      <c r="I26" s="18"/>
      <c r="J26" s="19"/>
      <c r="K26" s="19"/>
      <c r="L26" s="32"/>
      <c r="M26" s="36"/>
      <c r="N26" s="18"/>
      <c r="O26" s="18"/>
      <c r="P26" s="19"/>
      <c r="Q26" s="19"/>
      <c r="R26" s="19"/>
      <c r="S26"/>
    </row>
    <row r="27" spans="2:19" ht="14.25" x14ac:dyDescent="0.2">
      <c r="B27" s="14">
        <v>15</v>
      </c>
      <c r="C27" s="21"/>
      <c r="D27" s="18"/>
      <c r="E27" s="36"/>
      <c r="F27" s="18"/>
      <c r="G27" s="19"/>
      <c r="H27" s="36"/>
      <c r="I27" s="36"/>
      <c r="J27" s="40"/>
      <c r="K27" s="19"/>
      <c r="L27" s="18"/>
      <c r="M27" s="18"/>
      <c r="N27" s="36"/>
      <c r="O27" s="36"/>
      <c r="P27" s="19"/>
      <c r="Q27" s="19"/>
      <c r="R27" s="19"/>
      <c r="S27"/>
    </row>
    <row r="28" spans="2:19" ht="14.25" x14ac:dyDescent="0.2">
      <c r="B28" s="14">
        <v>16</v>
      </c>
      <c r="C28" s="15" t="s">
        <v>13</v>
      </c>
      <c r="D28" s="18"/>
      <c r="E28" s="1">
        <f>SUM(E29:E34)</f>
        <v>510</v>
      </c>
      <c r="F28" s="1">
        <f>SUM(F29:F34)</f>
        <v>835</v>
      </c>
      <c r="G28" s="41">
        <f>SUM(G29:G34)</f>
        <v>133091392</v>
      </c>
      <c r="I28" s="1">
        <f>SUM(I29:I34)</f>
        <v>508</v>
      </c>
      <c r="J28" s="41">
        <f>SUM(J29:J34)</f>
        <v>102141392</v>
      </c>
      <c r="K28" s="19">
        <f t="shared" ref="K28:K34" si="27">(J28/I28)</f>
        <v>201065.73228346457</v>
      </c>
      <c r="L28" s="42"/>
      <c r="M28" s="42"/>
      <c r="N28" s="1">
        <f>SUM(N29:N34)</f>
        <v>2</v>
      </c>
      <c r="O28" s="1">
        <f>SUM(O29:O34)</f>
        <v>327</v>
      </c>
      <c r="P28" s="41">
        <f>SUM(P29:P34)</f>
        <v>30950000</v>
      </c>
      <c r="Q28" s="19">
        <f t="shared" ref="Q28:Q29" si="28">(P28/N28)</f>
        <v>15475000</v>
      </c>
      <c r="R28" s="19">
        <f t="shared" ref="R28:R29" si="29">(P28/O28)</f>
        <v>94648.318042813451</v>
      </c>
      <c r="S28"/>
    </row>
    <row r="29" spans="2:19" ht="14.25" x14ac:dyDescent="0.2">
      <c r="B29" s="14">
        <v>17</v>
      </c>
      <c r="C29" s="25" t="s">
        <v>14</v>
      </c>
      <c r="D29" s="18"/>
      <c r="E29" s="1">
        <v>177</v>
      </c>
      <c r="F29" s="1">
        <v>446</v>
      </c>
      <c r="G29" s="41">
        <v>49915197</v>
      </c>
      <c r="I29" s="1">
        <v>176</v>
      </c>
      <c r="J29" s="41">
        <v>27465197</v>
      </c>
      <c r="K29" s="19">
        <f t="shared" si="27"/>
        <v>156052.25568181818</v>
      </c>
      <c r="L29" s="4">
        <v>15</v>
      </c>
      <c r="N29" s="1">
        <v>1</v>
      </c>
      <c r="O29" s="1">
        <v>270</v>
      </c>
      <c r="P29" s="41">
        <v>22450000</v>
      </c>
      <c r="Q29" s="19">
        <f t="shared" si="28"/>
        <v>22450000</v>
      </c>
      <c r="R29" s="19">
        <f t="shared" si="29"/>
        <v>83148.148148148146</v>
      </c>
      <c r="S29"/>
    </row>
    <row r="30" spans="2:19" ht="14.25" x14ac:dyDescent="0.2">
      <c r="B30" s="14">
        <v>18</v>
      </c>
      <c r="C30" s="25" t="s">
        <v>15</v>
      </c>
      <c r="D30" s="18"/>
      <c r="E30" s="1">
        <v>88</v>
      </c>
      <c r="F30" s="1">
        <v>88</v>
      </c>
      <c r="G30" s="41">
        <v>18940000</v>
      </c>
      <c r="I30" s="1">
        <v>88</v>
      </c>
      <c r="J30" s="41">
        <v>18940000</v>
      </c>
      <c r="K30" s="19">
        <f t="shared" si="27"/>
        <v>215227.27272727274</v>
      </c>
      <c r="L30" s="4">
        <v>12</v>
      </c>
      <c r="N30" s="1">
        <v>0</v>
      </c>
      <c r="O30" s="1">
        <v>0</v>
      </c>
      <c r="P30" s="41">
        <v>0</v>
      </c>
      <c r="Q30" s="19"/>
      <c r="R30" s="19"/>
      <c r="S30"/>
    </row>
    <row r="31" spans="2:19" ht="14.25" x14ac:dyDescent="0.2">
      <c r="B31" s="14">
        <v>19</v>
      </c>
      <c r="C31" s="25" t="s">
        <v>16</v>
      </c>
      <c r="D31" s="18"/>
      <c r="E31" s="1">
        <v>32</v>
      </c>
      <c r="F31" s="1">
        <v>32</v>
      </c>
      <c r="G31" s="41">
        <v>8927012</v>
      </c>
      <c r="I31" s="1">
        <v>32</v>
      </c>
      <c r="J31" s="41">
        <v>8927012</v>
      </c>
      <c r="K31" s="19">
        <f t="shared" si="27"/>
        <v>278969.125</v>
      </c>
      <c r="L31" s="4">
        <v>3</v>
      </c>
      <c r="N31" s="1">
        <v>0</v>
      </c>
      <c r="O31" s="1">
        <v>0</v>
      </c>
      <c r="P31" s="41">
        <v>0</v>
      </c>
      <c r="Q31" s="19"/>
      <c r="R31" s="19"/>
      <c r="S31"/>
    </row>
    <row r="32" spans="2:19" ht="14.25" x14ac:dyDescent="0.2">
      <c r="B32" s="14">
        <v>20</v>
      </c>
      <c r="C32" s="25" t="s">
        <v>17</v>
      </c>
      <c r="D32" s="18"/>
      <c r="E32" s="1">
        <v>101</v>
      </c>
      <c r="F32" s="1">
        <v>157</v>
      </c>
      <c r="G32" s="41">
        <v>29882140</v>
      </c>
      <c r="I32" s="1">
        <v>100</v>
      </c>
      <c r="J32" s="41">
        <v>21382140</v>
      </c>
      <c r="K32" s="19">
        <f t="shared" si="27"/>
        <v>213821.4</v>
      </c>
      <c r="L32" s="4">
        <v>13</v>
      </c>
      <c r="N32" s="1">
        <v>1</v>
      </c>
      <c r="O32" s="1">
        <v>57</v>
      </c>
      <c r="P32" s="41">
        <v>8500000</v>
      </c>
      <c r="Q32" s="19">
        <f t="shared" ref="Q32" si="30">(P32/N32)</f>
        <v>8500000</v>
      </c>
      <c r="R32" s="19">
        <f t="shared" ref="R32" si="31">(P32/O32)</f>
        <v>149122.80701754385</v>
      </c>
      <c r="S32"/>
    </row>
    <row r="33" spans="2:19" ht="14.25" x14ac:dyDescent="0.2">
      <c r="B33" s="14">
        <v>21</v>
      </c>
      <c r="C33" s="25" t="s">
        <v>18</v>
      </c>
      <c r="D33" s="18"/>
      <c r="E33" s="1">
        <v>98</v>
      </c>
      <c r="F33" s="1">
        <v>98</v>
      </c>
      <c r="G33" s="41">
        <v>23245043</v>
      </c>
      <c r="I33" s="1">
        <v>98</v>
      </c>
      <c r="J33" s="41">
        <v>23245043</v>
      </c>
      <c r="K33" s="19">
        <f t="shared" si="27"/>
        <v>237194.31632653062</v>
      </c>
      <c r="L33" s="4">
        <v>8</v>
      </c>
      <c r="N33" s="1">
        <v>0</v>
      </c>
      <c r="O33" s="1">
        <v>0</v>
      </c>
      <c r="P33" s="41">
        <v>0</v>
      </c>
      <c r="Q33" s="19"/>
      <c r="R33" s="19"/>
      <c r="S33"/>
    </row>
    <row r="34" spans="2:19" ht="14.25" x14ac:dyDescent="0.2">
      <c r="B34" s="14">
        <v>22</v>
      </c>
      <c r="C34" s="25" t="s">
        <v>19</v>
      </c>
      <c r="D34" s="18"/>
      <c r="E34" s="1">
        <v>14</v>
      </c>
      <c r="F34" s="1">
        <v>14</v>
      </c>
      <c r="G34" s="41">
        <v>2182000</v>
      </c>
      <c r="I34" s="1">
        <v>14</v>
      </c>
      <c r="J34" s="41">
        <v>2182000</v>
      </c>
      <c r="K34" s="19">
        <f t="shared" si="27"/>
        <v>155857.14285714287</v>
      </c>
      <c r="L34" s="4">
        <v>16</v>
      </c>
      <c r="N34" s="1">
        <v>0</v>
      </c>
      <c r="O34" s="1">
        <v>0</v>
      </c>
      <c r="P34" s="41">
        <v>0</v>
      </c>
      <c r="Q34" s="19"/>
      <c r="R34" s="19"/>
      <c r="S34"/>
    </row>
    <row r="35" spans="2:19" ht="14.25" x14ac:dyDescent="0.2">
      <c r="B35" s="14">
        <v>23</v>
      </c>
      <c r="C35" s="31"/>
      <c r="D35" s="18"/>
      <c r="E35" s="18"/>
      <c r="F35" s="18"/>
      <c r="G35" s="19"/>
      <c r="H35" s="18"/>
      <c r="I35" s="18"/>
      <c r="J35" s="19"/>
      <c r="K35" s="41"/>
      <c r="L35" s="1"/>
      <c r="N35" s="18"/>
      <c r="O35" s="18"/>
      <c r="P35" s="19"/>
      <c r="Q35" s="19"/>
      <c r="R35" s="19"/>
      <c r="S35"/>
    </row>
    <row r="36" spans="2:19" ht="14.25" x14ac:dyDescent="0.2">
      <c r="B36" s="14">
        <v>24</v>
      </c>
      <c r="C36" s="15" t="s">
        <v>20</v>
      </c>
      <c r="D36" s="18"/>
      <c r="E36" s="1">
        <f>SUM(E37:E39)</f>
        <v>394</v>
      </c>
      <c r="F36" s="1">
        <f>SUM(F37:F39)</f>
        <v>706</v>
      </c>
      <c r="G36" s="41">
        <f>SUM(G37:G39)</f>
        <v>168355195</v>
      </c>
      <c r="I36" s="1">
        <f>SUM(I37:I39)</f>
        <v>392</v>
      </c>
      <c r="J36" s="41">
        <f>SUM(J37:J39)</f>
        <v>101355195</v>
      </c>
      <c r="K36" s="19">
        <f t="shared" ref="K36" si="32">(J36/I36)</f>
        <v>258559.17091836734</v>
      </c>
      <c r="L36" s="1"/>
      <c r="N36" s="1">
        <f>SUM(N37:N39)</f>
        <v>2</v>
      </c>
      <c r="O36" s="1">
        <f>SUM(O37:O39)</f>
        <v>314</v>
      </c>
      <c r="P36" s="41">
        <f>SUM(P37:P39)</f>
        <v>67000000</v>
      </c>
      <c r="Q36" s="19">
        <f t="shared" ref="Q36:Q38" si="33">(P36/N36)</f>
        <v>33500000</v>
      </c>
      <c r="R36" s="19">
        <f t="shared" ref="R36:R38" si="34">(P36/O36)</f>
        <v>213375.79617834394</v>
      </c>
      <c r="S36"/>
    </row>
    <row r="37" spans="2:19" ht="14.25" x14ac:dyDescent="0.2">
      <c r="B37" s="14">
        <v>25</v>
      </c>
      <c r="C37" s="25" t="s">
        <v>21</v>
      </c>
      <c r="D37" s="18"/>
      <c r="E37" s="1">
        <v>151</v>
      </c>
      <c r="F37" s="1">
        <v>170</v>
      </c>
      <c r="G37" s="41">
        <v>45561002</v>
      </c>
      <c r="I37" s="1">
        <v>150</v>
      </c>
      <c r="J37" s="41">
        <v>43561002</v>
      </c>
      <c r="K37" s="19">
        <f>(J37/I37)</f>
        <v>290406.68</v>
      </c>
      <c r="L37" s="4">
        <v>2</v>
      </c>
      <c r="N37" s="1">
        <v>1</v>
      </c>
      <c r="O37" s="1">
        <v>20</v>
      </c>
      <c r="P37" s="41">
        <v>2000000</v>
      </c>
      <c r="Q37" s="19">
        <f t="shared" si="33"/>
        <v>2000000</v>
      </c>
      <c r="R37" s="19">
        <f t="shared" si="34"/>
        <v>100000</v>
      </c>
      <c r="S37"/>
    </row>
    <row r="38" spans="2:19" ht="14.25" x14ac:dyDescent="0.2">
      <c r="B38" s="14">
        <v>26</v>
      </c>
      <c r="C38" s="25" t="s">
        <v>22</v>
      </c>
      <c r="D38" s="18"/>
      <c r="E38" s="1">
        <v>56</v>
      </c>
      <c r="F38" s="1">
        <v>349</v>
      </c>
      <c r="G38" s="41">
        <v>78409324</v>
      </c>
      <c r="I38" s="1">
        <v>55</v>
      </c>
      <c r="J38" s="41">
        <v>13409324</v>
      </c>
      <c r="K38" s="19">
        <f>(J38/I38)</f>
        <v>243805.8909090909</v>
      </c>
      <c r="L38" s="4">
        <v>5</v>
      </c>
      <c r="N38" s="1">
        <v>1</v>
      </c>
      <c r="O38" s="1">
        <v>294</v>
      </c>
      <c r="P38" s="41">
        <v>65000000</v>
      </c>
      <c r="Q38" s="19">
        <f t="shared" si="33"/>
        <v>65000000</v>
      </c>
      <c r="R38" s="19">
        <f t="shared" si="34"/>
        <v>221088.43537414967</v>
      </c>
      <c r="S38"/>
    </row>
    <row r="39" spans="2:19" ht="14.25" x14ac:dyDescent="0.2">
      <c r="B39" s="14">
        <v>27</v>
      </c>
      <c r="C39" s="25" t="s">
        <v>23</v>
      </c>
      <c r="D39" s="18"/>
      <c r="E39" s="1">
        <v>187</v>
      </c>
      <c r="F39" s="1">
        <v>187</v>
      </c>
      <c r="G39" s="41">
        <v>44384869</v>
      </c>
      <c r="I39" s="1">
        <v>187</v>
      </c>
      <c r="J39" s="41">
        <v>44384869</v>
      </c>
      <c r="K39" s="19">
        <f>(J39/I39)</f>
        <v>237352.24064171122</v>
      </c>
      <c r="L39" s="4">
        <v>7</v>
      </c>
      <c r="N39" s="1">
        <v>0</v>
      </c>
      <c r="O39" s="1">
        <v>0</v>
      </c>
      <c r="P39" s="41">
        <v>0</v>
      </c>
      <c r="Q39" s="19"/>
      <c r="R39" s="19"/>
      <c r="S39"/>
    </row>
    <row r="40" spans="2:19" ht="14.25" x14ac:dyDescent="0.2">
      <c r="B40" s="14">
        <v>28</v>
      </c>
      <c r="C40" s="31"/>
      <c r="D40" s="18"/>
      <c r="E40" s="18"/>
      <c r="F40" s="18"/>
      <c r="G40" s="19"/>
      <c r="H40" s="18"/>
      <c r="I40" s="18"/>
      <c r="J40" s="19"/>
      <c r="K40" s="41"/>
      <c r="L40" s="1"/>
      <c r="N40" s="18"/>
      <c r="O40" s="18"/>
      <c r="P40" s="19"/>
      <c r="Q40" s="19"/>
      <c r="R40" s="19"/>
      <c r="S40"/>
    </row>
    <row r="41" spans="2:19" ht="14.25" x14ac:dyDescent="0.2">
      <c r="B41" s="14">
        <v>29</v>
      </c>
      <c r="C41" s="15" t="s">
        <v>24</v>
      </c>
      <c r="D41" s="18"/>
      <c r="E41" s="1">
        <f>SUM(E42:E44)</f>
        <v>162</v>
      </c>
      <c r="F41" s="1">
        <f>SUM(F42:F44)</f>
        <v>162</v>
      </c>
      <c r="G41" s="41">
        <f>SUM(G42:G44)</f>
        <v>37911689</v>
      </c>
      <c r="I41" s="1">
        <f>SUM(I42:I44)</f>
        <v>162</v>
      </c>
      <c r="J41" s="41">
        <f>SUM(J42:J44)</f>
        <v>37911689</v>
      </c>
      <c r="K41" s="19">
        <f t="shared" ref="K41" si="35">(J41/I41)</f>
        <v>234022.77160493826</v>
      </c>
      <c r="L41" s="1"/>
      <c r="P41" s="41"/>
      <c r="Q41" s="19"/>
      <c r="R41" s="19"/>
      <c r="S41"/>
    </row>
    <row r="42" spans="2:19" ht="14.25" x14ac:dyDescent="0.2">
      <c r="B42" s="14">
        <v>30</v>
      </c>
      <c r="C42" s="25" t="s">
        <v>25</v>
      </c>
      <c r="D42" s="18"/>
      <c r="E42" s="1">
        <v>12</v>
      </c>
      <c r="F42" s="1">
        <v>12</v>
      </c>
      <c r="G42" s="41">
        <v>2836883</v>
      </c>
      <c r="I42" s="1">
        <v>12</v>
      </c>
      <c r="J42" s="41">
        <v>2836883</v>
      </c>
      <c r="K42" s="19">
        <f>(J42/I42)</f>
        <v>236406.91666666666</v>
      </c>
      <c r="L42" s="4">
        <v>9</v>
      </c>
      <c r="N42" s="1">
        <v>0</v>
      </c>
      <c r="O42" s="1">
        <v>0</v>
      </c>
      <c r="P42" s="41">
        <v>0</v>
      </c>
      <c r="Q42" s="19"/>
      <c r="R42" s="19"/>
      <c r="S42"/>
    </row>
    <row r="43" spans="2:19" ht="14.25" x14ac:dyDescent="0.2">
      <c r="B43" s="14">
        <v>31</v>
      </c>
      <c r="C43" s="25" t="s">
        <v>26</v>
      </c>
      <c r="D43" s="18"/>
      <c r="E43" s="1">
        <v>91</v>
      </c>
      <c r="F43" s="1">
        <v>91</v>
      </c>
      <c r="G43" s="41">
        <v>21776806</v>
      </c>
      <c r="I43" s="1">
        <v>91</v>
      </c>
      <c r="J43" s="41">
        <v>21776806</v>
      </c>
      <c r="K43" s="19">
        <f>(J43/I43)</f>
        <v>239305.56043956045</v>
      </c>
      <c r="L43" s="4">
        <v>6</v>
      </c>
      <c r="N43" s="1">
        <v>0</v>
      </c>
      <c r="O43" s="1">
        <v>0</v>
      </c>
      <c r="P43" s="41">
        <v>0</v>
      </c>
      <c r="Q43" s="19"/>
      <c r="R43" s="19"/>
      <c r="S43"/>
    </row>
    <row r="44" spans="2:19" ht="14.25" x14ac:dyDescent="0.2">
      <c r="B44" s="14">
        <v>32</v>
      </c>
      <c r="C44" s="25" t="s">
        <v>27</v>
      </c>
      <c r="D44" s="18"/>
      <c r="E44" s="1">
        <v>59</v>
      </c>
      <c r="F44" s="1">
        <v>59</v>
      </c>
      <c r="G44" s="41">
        <v>13298000</v>
      </c>
      <c r="I44" s="1">
        <v>59</v>
      </c>
      <c r="J44" s="41">
        <v>13298000</v>
      </c>
      <c r="K44" s="19">
        <f>(J44/I44)</f>
        <v>225389.83050847458</v>
      </c>
      <c r="L44" s="4">
        <v>11</v>
      </c>
      <c r="N44" s="1">
        <v>0</v>
      </c>
      <c r="O44" s="1">
        <v>0</v>
      </c>
      <c r="P44" s="41">
        <v>0</v>
      </c>
      <c r="Q44" s="19"/>
      <c r="R44" s="19"/>
      <c r="S44"/>
    </row>
    <row r="45" spans="2:19" ht="14.25" x14ac:dyDescent="0.2">
      <c r="B45" s="14">
        <v>33</v>
      </c>
      <c r="C45" s="25"/>
      <c r="D45" s="18"/>
      <c r="E45" s="18"/>
      <c r="F45" s="18"/>
      <c r="G45" s="19"/>
      <c r="H45" s="18"/>
      <c r="I45" s="18"/>
      <c r="J45" s="19"/>
      <c r="K45" s="41"/>
      <c r="L45" s="1"/>
      <c r="P45" s="41"/>
      <c r="Q45" s="19"/>
      <c r="R45" s="19"/>
      <c r="S45"/>
    </row>
    <row r="46" spans="2:19" ht="14.25" x14ac:dyDescent="0.2">
      <c r="B46" s="14">
        <v>34</v>
      </c>
      <c r="C46" s="15" t="s">
        <v>37</v>
      </c>
      <c r="D46" s="18"/>
      <c r="G46" s="41"/>
      <c r="J46" s="41"/>
      <c r="K46" s="41"/>
      <c r="L46" s="1"/>
      <c r="P46" s="41"/>
      <c r="Q46" s="19"/>
      <c r="R46" s="19"/>
      <c r="S46"/>
    </row>
    <row r="47" spans="2:19" ht="14.25" x14ac:dyDescent="0.2">
      <c r="B47" s="14">
        <v>35</v>
      </c>
      <c r="C47" s="25" t="s">
        <v>41</v>
      </c>
      <c r="D47" s="18"/>
      <c r="G47" s="41"/>
      <c r="J47" s="41"/>
      <c r="K47" s="41"/>
      <c r="L47" s="1"/>
      <c r="P47" s="41"/>
      <c r="Q47" s="19"/>
      <c r="R47" s="19"/>
      <c r="S47"/>
    </row>
    <row r="48" spans="2:19" ht="14.25" x14ac:dyDescent="0.2">
      <c r="B48" s="14">
        <v>36</v>
      </c>
      <c r="C48" s="43" t="s">
        <v>52</v>
      </c>
      <c r="D48" s="18"/>
      <c r="G48" s="41"/>
      <c r="J48" s="41"/>
      <c r="K48" s="41"/>
      <c r="L48" s="1"/>
      <c r="P48" s="41"/>
      <c r="Q48" s="19"/>
      <c r="R48" s="19"/>
      <c r="S48"/>
    </row>
    <row r="49" spans="2:19" ht="14.25" x14ac:dyDescent="0.2">
      <c r="B49" s="14">
        <v>37</v>
      </c>
      <c r="C49" s="43" t="s">
        <v>53</v>
      </c>
      <c r="D49" s="18"/>
      <c r="G49" s="41"/>
      <c r="J49" s="41"/>
      <c r="K49" s="41"/>
      <c r="L49" s="1"/>
      <c r="P49" s="41"/>
      <c r="Q49" s="19"/>
      <c r="R49" s="19"/>
      <c r="S49"/>
    </row>
    <row r="50" spans="2:19" ht="14.25" x14ac:dyDescent="0.2">
      <c r="B50" s="14">
        <v>38</v>
      </c>
      <c r="C50" s="25" t="s">
        <v>28</v>
      </c>
      <c r="D50" s="18"/>
      <c r="E50" s="1">
        <v>8</v>
      </c>
      <c r="F50" s="1">
        <v>8</v>
      </c>
      <c r="G50" s="41">
        <v>2930632</v>
      </c>
      <c r="I50" s="1">
        <v>8</v>
      </c>
      <c r="J50" s="41">
        <v>2930632</v>
      </c>
      <c r="K50" s="19">
        <f>(J50/I50)</f>
        <v>366329</v>
      </c>
      <c r="L50" s="4">
        <v>1</v>
      </c>
      <c r="N50" s="1">
        <v>0</v>
      </c>
      <c r="O50" s="1">
        <v>0</v>
      </c>
      <c r="P50" s="41">
        <v>0</v>
      </c>
      <c r="Q50" s="19"/>
      <c r="R50" s="19"/>
      <c r="S50"/>
    </row>
    <row r="51" spans="2:19" ht="14.25" x14ac:dyDescent="0.2">
      <c r="B51" s="14">
        <v>39</v>
      </c>
      <c r="C51" s="25" t="s">
        <v>29</v>
      </c>
      <c r="D51" s="18"/>
      <c r="E51" s="1">
        <v>13</v>
      </c>
      <c r="F51" s="1">
        <v>13</v>
      </c>
      <c r="G51" s="41">
        <v>3295565</v>
      </c>
      <c r="I51" s="1">
        <v>13</v>
      </c>
      <c r="J51" s="41">
        <v>3295565</v>
      </c>
      <c r="K51" s="19">
        <f>(J51/I51)</f>
        <v>253505</v>
      </c>
      <c r="L51" s="4">
        <v>4</v>
      </c>
      <c r="N51" s="1">
        <v>0</v>
      </c>
      <c r="O51" s="1">
        <v>0</v>
      </c>
      <c r="P51" s="41">
        <v>0</v>
      </c>
      <c r="Q51" s="19"/>
      <c r="R51" s="19"/>
      <c r="S51"/>
    </row>
    <row r="52" spans="2:19" ht="14.25" x14ac:dyDescent="0.2">
      <c r="B52" s="14">
        <v>40</v>
      </c>
      <c r="C52" s="25"/>
      <c r="D52" s="18"/>
      <c r="G52" s="41"/>
      <c r="J52" s="41"/>
      <c r="K52" s="41"/>
      <c r="L52" s="1"/>
      <c r="P52" s="41"/>
      <c r="Q52" s="19"/>
      <c r="R52" s="19"/>
      <c r="S52"/>
    </row>
    <row r="53" spans="2:19" ht="14.25" x14ac:dyDescent="0.2">
      <c r="B53" s="14">
        <v>41</v>
      </c>
      <c r="C53" s="15" t="s">
        <v>38</v>
      </c>
      <c r="D53" s="18"/>
      <c r="G53" s="41"/>
      <c r="J53" s="41"/>
      <c r="K53" s="41"/>
      <c r="L53" s="1"/>
      <c r="P53" s="41"/>
      <c r="Q53" s="19"/>
      <c r="R53" s="19"/>
      <c r="S53"/>
    </row>
    <row r="54" spans="2:19" ht="14.25" x14ac:dyDescent="0.2">
      <c r="B54" s="14">
        <v>42</v>
      </c>
      <c r="C54" s="25" t="s">
        <v>42</v>
      </c>
      <c r="D54" s="18"/>
      <c r="G54" s="41"/>
      <c r="J54" s="41"/>
      <c r="K54" s="41"/>
      <c r="L54" s="1"/>
      <c r="P54" s="41"/>
      <c r="Q54" s="19"/>
      <c r="R54" s="19"/>
      <c r="S54"/>
    </row>
    <row r="55" spans="2:19" ht="14.25" x14ac:dyDescent="0.2">
      <c r="B55" s="14">
        <v>43</v>
      </c>
      <c r="C55" s="43" t="s">
        <v>54</v>
      </c>
      <c r="D55" s="18"/>
      <c r="G55" s="41"/>
      <c r="J55" s="41"/>
      <c r="K55" s="41"/>
      <c r="L55" s="1"/>
      <c r="P55" s="41"/>
      <c r="Q55" s="19"/>
      <c r="R55" s="19"/>
      <c r="S55"/>
    </row>
    <row r="56" spans="2:19" ht="14.25" x14ac:dyDescent="0.2">
      <c r="B56" s="14">
        <v>44</v>
      </c>
      <c r="C56" s="43" t="s">
        <v>55</v>
      </c>
      <c r="D56" s="18"/>
      <c r="G56" s="41"/>
      <c r="J56" s="41"/>
      <c r="K56" s="41"/>
      <c r="L56" s="1"/>
      <c r="P56" s="41"/>
      <c r="Q56" s="19"/>
      <c r="R56" s="19"/>
      <c r="S56"/>
    </row>
    <row r="57" spans="2:19" ht="14.25" x14ac:dyDescent="0.2">
      <c r="B57" s="14">
        <v>45</v>
      </c>
      <c r="C57" s="25" t="s">
        <v>30</v>
      </c>
      <c r="D57" s="18"/>
      <c r="E57" s="1">
        <v>9</v>
      </c>
      <c r="F57" s="1">
        <v>9</v>
      </c>
      <c r="G57" s="41">
        <v>1397315</v>
      </c>
      <c r="I57" s="1">
        <v>9</v>
      </c>
      <c r="J57" s="41">
        <v>1397315</v>
      </c>
      <c r="K57" s="19">
        <f>(J57/I57)</f>
        <v>155257.22222222222</v>
      </c>
      <c r="L57" s="4">
        <v>17</v>
      </c>
      <c r="N57" s="1">
        <v>0</v>
      </c>
      <c r="O57" s="1">
        <v>0</v>
      </c>
      <c r="P57" s="41">
        <v>0</v>
      </c>
      <c r="Q57" s="19"/>
      <c r="R57" s="19"/>
      <c r="S57"/>
    </row>
    <row r="58" spans="2:19" ht="14.25" x14ac:dyDescent="0.2">
      <c r="B58" s="14">
        <v>46</v>
      </c>
      <c r="C58" s="25" t="s">
        <v>43</v>
      </c>
      <c r="D58" s="18"/>
      <c r="G58" s="41"/>
      <c r="J58" s="41"/>
      <c r="K58" s="41"/>
      <c r="L58" s="1"/>
      <c r="P58" s="41"/>
      <c r="Q58" s="19"/>
      <c r="R58" s="19"/>
      <c r="S58"/>
    </row>
    <row r="59" spans="2:19" ht="14.25" x14ac:dyDescent="0.2">
      <c r="B59" s="14">
        <v>47</v>
      </c>
      <c r="C59" s="43" t="s">
        <v>56</v>
      </c>
      <c r="D59" s="18"/>
      <c r="E59" s="1">
        <v>0</v>
      </c>
      <c r="F59" s="1">
        <v>0</v>
      </c>
      <c r="G59" s="41">
        <v>0</v>
      </c>
      <c r="I59" s="1">
        <v>0</v>
      </c>
      <c r="J59" s="41">
        <v>0</v>
      </c>
      <c r="K59" s="41"/>
      <c r="L59" s="1"/>
      <c r="N59" s="1">
        <v>0</v>
      </c>
      <c r="O59" s="1">
        <v>0</v>
      </c>
      <c r="P59" s="41">
        <v>0</v>
      </c>
      <c r="Q59" s="19"/>
      <c r="R59" s="19"/>
      <c r="S59"/>
    </row>
    <row r="60" spans="2:19" ht="14.25" x14ac:dyDescent="0.2">
      <c r="B60" s="14">
        <v>48</v>
      </c>
      <c r="C60" s="43" t="s">
        <v>57</v>
      </c>
      <c r="D60" s="18"/>
      <c r="G60" s="41"/>
      <c r="J60" s="41"/>
      <c r="K60" s="41"/>
      <c r="L60" s="1"/>
      <c r="P60" s="41"/>
      <c r="Q60" s="19"/>
      <c r="R60" s="19"/>
      <c r="S60"/>
    </row>
    <row r="61" spans="2:19" ht="14.25" x14ac:dyDescent="0.2">
      <c r="B61" s="14">
        <v>49</v>
      </c>
      <c r="C61" s="25" t="s">
        <v>31</v>
      </c>
      <c r="D61" s="18"/>
      <c r="E61" s="1">
        <v>26</v>
      </c>
      <c r="F61" s="1">
        <v>26</v>
      </c>
      <c r="G61" s="41">
        <v>6146580</v>
      </c>
      <c r="I61" s="1">
        <v>26</v>
      </c>
      <c r="J61" s="41">
        <v>6146580</v>
      </c>
      <c r="K61" s="19">
        <f>(J61/I61)</f>
        <v>236406.92307692306</v>
      </c>
      <c r="L61" s="4">
        <v>9</v>
      </c>
      <c r="N61" s="1">
        <v>0</v>
      </c>
      <c r="O61" s="1">
        <v>0</v>
      </c>
      <c r="P61" s="41">
        <v>0</v>
      </c>
      <c r="Q61" s="19"/>
      <c r="R61" s="19"/>
      <c r="S61"/>
    </row>
    <row r="62" spans="2:19" ht="14.25" x14ac:dyDescent="0.2">
      <c r="B62" s="14">
        <v>50</v>
      </c>
      <c r="C62" s="25" t="s">
        <v>44</v>
      </c>
      <c r="D62" s="18"/>
      <c r="G62" s="41"/>
      <c r="J62" s="41"/>
      <c r="K62" s="41"/>
      <c r="L62" s="1"/>
      <c r="P62" s="41"/>
      <c r="Q62" s="19"/>
      <c r="R62" s="19"/>
      <c r="S62"/>
    </row>
    <row r="63" spans="2:19" ht="14.25" x14ac:dyDescent="0.2">
      <c r="B63" s="14">
        <v>51</v>
      </c>
      <c r="C63" s="43" t="s">
        <v>58</v>
      </c>
      <c r="D63" s="18"/>
      <c r="E63" s="1">
        <v>10</v>
      </c>
      <c r="F63" s="1">
        <v>10</v>
      </c>
      <c r="G63" s="41">
        <v>2009528</v>
      </c>
      <c r="I63" s="1">
        <v>10</v>
      </c>
      <c r="J63" s="41">
        <v>2009528</v>
      </c>
      <c r="K63" s="19">
        <f t="shared" ref="K63" si="36">(J63/I63)</f>
        <v>200952.8</v>
      </c>
      <c r="L63" s="1"/>
      <c r="N63" s="1">
        <v>0</v>
      </c>
      <c r="O63" s="1">
        <v>0</v>
      </c>
      <c r="P63" s="41">
        <v>0</v>
      </c>
      <c r="Q63" s="19"/>
      <c r="R63" s="19"/>
      <c r="S63"/>
    </row>
    <row r="64" spans="2:19" ht="14.25" x14ac:dyDescent="0.2">
      <c r="B64" s="14">
        <v>52</v>
      </c>
      <c r="C64" s="36"/>
      <c r="D64" s="18"/>
      <c r="G64" s="41"/>
      <c r="J64" s="41"/>
      <c r="K64" s="41"/>
      <c r="L64" s="1"/>
      <c r="P64" s="41"/>
      <c r="Q64" s="19"/>
      <c r="R64" s="19"/>
    </row>
    <row r="65" spans="2:19" ht="14.25" x14ac:dyDescent="0.2">
      <c r="B65" s="14">
        <v>53</v>
      </c>
      <c r="C65" s="15" t="s">
        <v>39</v>
      </c>
      <c r="D65" s="18"/>
      <c r="G65" s="41"/>
      <c r="J65" s="41"/>
      <c r="K65" s="41"/>
      <c r="L65" s="1"/>
      <c r="P65" s="41"/>
      <c r="Q65" s="19"/>
      <c r="R65" s="19"/>
    </row>
    <row r="66" spans="2:19" ht="14.25" x14ac:dyDescent="0.2">
      <c r="B66" s="14">
        <v>54</v>
      </c>
      <c r="C66" s="25" t="s">
        <v>45</v>
      </c>
      <c r="D66" s="21"/>
      <c r="G66" s="41"/>
      <c r="J66" s="41"/>
      <c r="K66" s="41"/>
      <c r="L66" s="1"/>
      <c r="P66" s="41"/>
      <c r="Q66" s="19"/>
      <c r="R66" s="19"/>
    </row>
    <row r="67" spans="2:19" ht="14.25" x14ac:dyDescent="0.2">
      <c r="B67" s="14">
        <v>55</v>
      </c>
      <c r="C67" s="25" t="s">
        <v>59</v>
      </c>
      <c r="D67" s="21"/>
      <c r="E67" s="1">
        <v>1</v>
      </c>
      <c r="F67" s="1">
        <v>1</v>
      </c>
      <c r="G67" s="41">
        <v>157695</v>
      </c>
      <c r="I67" s="1">
        <v>1</v>
      </c>
      <c r="J67" s="41">
        <v>157695</v>
      </c>
      <c r="K67" s="19">
        <f>(J67/I67)</f>
        <v>157695</v>
      </c>
      <c r="L67" s="4">
        <v>14</v>
      </c>
      <c r="N67" s="1">
        <v>0</v>
      </c>
      <c r="O67" s="1">
        <v>0</v>
      </c>
      <c r="P67" s="41">
        <v>0</v>
      </c>
      <c r="Q67" s="19"/>
      <c r="R67" s="19"/>
    </row>
    <row r="68" spans="2:19" ht="14.25" x14ac:dyDescent="0.2">
      <c r="B68" s="14">
        <v>56</v>
      </c>
      <c r="C68" s="25" t="s">
        <v>32</v>
      </c>
      <c r="D68" s="21"/>
      <c r="E68" s="1">
        <v>18</v>
      </c>
      <c r="F68" s="1">
        <v>18</v>
      </c>
      <c r="G68" s="41">
        <v>2403911</v>
      </c>
      <c r="I68" s="1">
        <v>18</v>
      </c>
      <c r="J68" s="41">
        <v>2403911</v>
      </c>
      <c r="K68" s="19">
        <f>(J68/I68)</f>
        <v>133550.61111111112</v>
      </c>
      <c r="L68" s="4">
        <v>18</v>
      </c>
      <c r="N68" s="1">
        <v>0</v>
      </c>
      <c r="O68" s="1">
        <v>0</v>
      </c>
      <c r="P68" s="41">
        <v>0</v>
      </c>
      <c r="Q68" s="19"/>
      <c r="R68" s="19"/>
    </row>
    <row r="69" spans="2:19" ht="14.25" x14ac:dyDescent="0.2">
      <c r="B69" s="14">
        <v>57</v>
      </c>
      <c r="C69" s="25" t="s">
        <v>60</v>
      </c>
      <c r="D69" s="21"/>
      <c r="G69" s="41"/>
      <c r="J69" s="41"/>
      <c r="K69" s="41"/>
      <c r="L69" s="1"/>
      <c r="P69" s="41"/>
      <c r="Q69" s="19"/>
      <c r="R69" s="19"/>
    </row>
    <row r="70" spans="2:19" ht="15" x14ac:dyDescent="0.25">
      <c r="B70" s="11"/>
      <c r="C70" s="43" t="s">
        <v>61</v>
      </c>
      <c r="D70" s="21"/>
      <c r="E70" s="1">
        <v>0</v>
      </c>
      <c r="F70" s="1">
        <v>0</v>
      </c>
      <c r="G70" s="41">
        <v>0</v>
      </c>
      <c r="I70" s="1">
        <v>0</v>
      </c>
      <c r="J70" s="41">
        <v>0</v>
      </c>
      <c r="K70" s="41"/>
      <c r="L70" s="1"/>
      <c r="N70" s="1">
        <v>0</v>
      </c>
      <c r="O70" s="1">
        <v>0</v>
      </c>
      <c r="P70" s="41">
        <v>0</v>
      </c>
      <c r="Q70" s="19"/>
      <c r="R70" s="19"/>
    </row>
    <row r="71" spans="2:19" ht="15" x14ac:dyDescent="0.25">
      <c r="B71" s="11"/>
      <c r="C71" s="43"/>
      <c r="D71" s="21"/>
      <c r="E71" s="16"/>
      <c r="F71" s="16"/>
      <c r="G71" s="17"/>
      <c r="H71" s="21"/>
      <c r="I71" s="16"/>
      <c r="J71" s="17"/>
      <c r="K71" s="17"/>
      <c r="L71" s="22"/>
      <c r="M71" s="21"/>
      <c r="N71" s="16"/>
      <c r="O71" s="16"/>
      <c r="P71" s="17"/>
      <c r="Q71" s="19"/>
      <c r="R71" s="17"/>
    </row>
    <row r="72" spans="2:19" ht="15" x14ac:dyDescent="0.25">
      <c r="B72" s="11"/>
      <c r="C72" s="44" t="s">
        <v>75</v>
      </c>
      <c r="D72" s="21"/>
      <c r="E72" s="16"/>
      <c r="F72" s="16"/>
      <c r="G72" s="17"/>
      <c r="H72" s="21"/>
      <c r="I72" s="16"/>
      <c r="J72" s="17"/>
      <c r="K72" s="17"/>
      <c r="L72" s="22"/>
      <c r="M72" s="21"/>
      <c r="N72" s="16"/>
      <c r="O72" s="16"/>
      <c r="P72" s="17"/>
      <c r="Q72" s="19"/>
      <c r="R72" s="17"/>
    </row>
    <row r="73" spans="2:19" ht="15" x14ac:dyDescent="0.25">
      <c r="B73" s="11"/>
      <c r="C73" s="44" t="s">
        <v>33</v>
      </c>
      <c r="D73" s="21"/>
      <c r="E73" s="16"/>
      <c r="F73" s="16"/>
      <c r="G73" s="17"/>
      <c r="H73" s="21"/>
      <c r="I73" s="16"/>
      <c r="J73" s="17"/>
      <c r="K73" s="17"/>
      <c r="L73" s="22"/>
      <c r="M73" s="21"/>
      <c r="N73" s="16"/>
      <c r="O73" s="16"/>
      <c r="P73" s="17"/>
      <c r="Q73" s="19"/>
      <c r="R73" s="17"/>
    </row>
    <row r="74" spans="2:19" ht="15" x14ac:dyDescent="0.25">
      <c r="B74" s="11"/>
      <c r="C74" s="45" t="s">
        <v>34</v>
      </c>
      <c r="D74" s="21"/>
      <c r="E74" s="16"/>
      <c r="F74" s="16"/>
      <c r="G74" s="17"/>
      <c r="H74" s="21"/>
      <c r="I74" s="16"/>
      <c r="J74" s="17"/>
      <c r="K74" s="17"/>
      <c r="L74" s="22"/>
      <c r="M74" s="21"/>
      <c r="N74" s="16"/>
      <c r="O74" s="16"/>
      <c r="P74" s="17"/>
      <c r="Q74" s="19"/>
      <c r="R74" s="17"/>
    </row>
    <row r="75" spans="2:19" ht="15" x14ac:dyDescent="0.25">
      <c r="B75" s="11"/>
      <c r="C75" s="45" t="s">
        <v>35</v>
      </c>
      <c r="D75" s="21"/>
      <c r="E75" s="16"/>
      <c r="F75" s="16"/>
      <c r="G75" s="17"/>
      <c r="H75" s="21"/>
      <c r="I75" s="16"/>
      <c r="J75" s="17"/>
      <c r="K75" s="17"/>
      <c r="L75" s="22"/>
      <c r="M75" s="21"/>
      <c r="N75" s="16"/>
      <c r="O75" s="16"/>
      <c r="P75" s="17"/>
      <c r="Q75" s="19"/>
      <c r="R75" s="17"/>
    </row>
    <row r="76" spans="2:19" ht="15" x14ac:dyDescent="0.25">
      <c r="B76" s="11"/>
      <c r="C76" s="45" t="s">
        <v>36</v>
      </c>
      <c r="D76" s="21"/>
      <c r="E76" s="16"/>
      <c r="F76" s="16"/>
      <c r="G76" s="17"/>
      <c r="H76" s="21"/>
      <c r="I76" s="16"/>
      <c r="J76" s="17"/>
      <c r="K76" s="17"/>
      <c r="L76" s="22"/>
      <c r="M76" s="21"/>
      <c r="N76" s="16"/>
      <c r="O76" s="16"/>
      <c r="P76" s="17"/>
      <c r="Q76" s="19"/>
      <c r="R76" s="17"/>
    </row>
    <row r="77" spans="2:19" ht="15" x14ac:dyDescent="0.25">
      <c r="B77" s="11"/>
      <c r="C77" s="45" t="s">
        <v>46</v>
      </c>
      <c r="D77" s="21"/>
      <c r="E77" s="16"/>
      <c r="F77" s="16"/>
      <c r="G77" s="17"/>
      <c r="H77" s="21"/>
      <c r="I77" s="16"/>
      <c r="J77" s="17"/>
      <c r="K77" s="17"/>
      <c r="L77" s="22"/>
      <c r="M77" s="21"/>
      <c r="N77" s="16"/>
      <c r="O77" s="16"/>
      <c r="P77" s="17"/>
      <c r="Q77" s="19"/>
      <c r="R77" s="17"/>
    </row>
    <row r="78" spans="2:19" ht="15" x14ac:dyDescent="0.25">
      <c r="B78" s="10"/>
      <c r="C78" s="45" t="s">
        <v>47</v>
      </c>
      <c r="D78" s="21"/>
      <c r="E78" s="16"/>
      <c r="F78" s="16"/>
      <c r="G78" s="17"/>
      <c r="H78" s="21"/>
      <c r="I78" s="16"/>
      <c r="J78" s="17"/>
      <c r="K78" s="17"/>
      <c r="L78" s="22"/>
      <c r="M78" s="21"/>
      <c r="N78" s="16"/>
      <c r="O78" s="16"/>
      <c r="P78" s="17"/>
      <c r="Q78" s="19"/>
      <c r="R78" s="17"/>
    </row>
    <row r="79" spans="2:19" ht="15" x14ac:dyDescent="0.25">
      <c r="B79" s="11"/>
      <c r="C79" s="45" t="s">
        <v>48</v>
      </c>
      <c r="D79" s="21"/>
      <c r="E79" s="16"/>
      <c r="F79" s="16"/>
      <c r="G79" s="17"/>
      <c r="H79" s="21"/>
      <c r="I79" s="16"/>
      <c r="J79" s="17"/>
      <c r="K79" s="17"/>
      <c r="L79" s="22"/>
      <c r="M79" s="21"/>
      <c r="N79" s="16"/>
      <c r="O79" s="16"/>
      <c r="P79" s="17"/>
      <c r="Q79" s="19"/>
      <c r="R79" s="17"/>
    </row>
    <row r="80" spans="2:19" ht="15" x14ac:dyDescent="0.25">
      <c r="B80" s="11"/>
      <c r="C80" s="25" t="s">
        <v>49</v>
      </c>
      <c r="D80" s="21"/>
      <c r="E80" s="16"/>
      <c r="F80" s="16"/>
      <c r="G80" s="17"/>
      <c r="H80" s="21"/>
      <c r="I80" s="16"/>
      <c r="J80" s="17"/>
      <c r="K80" s="17"/>
      <c r="L80" s="22"/>
      <c r="M80" s="21"/>
      <c r="N80" s="16"/>
      <c r="O80" s="16"/>
      <c r="P80" s="17"/>
      <c r="Q80" s="19"/>
      <c r="R80" s="17"/>
      <c r="S80"/>
    </row>
    <row r="81" spans="2:19" ht="15" x14ac:dyDescent="0.25">
      <c r="B81" s="11"/>
      <c r="C81" s="25" t="s">
        <v>50</v>
      </c>
      <c r="D81" s="21"/>
      <c r="E81" s="16"/>
      <c r="F81" s="16"/>
      <c r="G81" s="17"/>
      <c r="H81" s="21"/>
      <c r="I81" s="16"/>
      <c r="J81" s="17"/>
      <c r="K81" s="17"/>
      <c r="L81" s="22"/>
      <c r="M81" s="21"/>
      <c r="N81" s="16"/>
      <c r="O81" s="16"/>
      <c r="P81" s="17"/>
      <c r="Q81" s="19"/>
      <c r="R81" s="17"/>
      <c r="S81"/>
    </row>
    <row r="82" spans="2:19" ht="15" x14ac:dyDescent="0.25">
      <c r="B82" s="11"/>
      <c r="C82" s="25" t="s">
        <v>51</v>
      </c>
      <c r="D82" s="21"/>
      <c r="E82" s="16"/>
      <c r="F82" s="16"/>
      <c r="G82" s="17"/>
      <c r="H82" s="21"/>
      <c r="I82" s="16"/>
      <c r="J82" s="17"/>
      <c r="K82" s="17"/>
      <c r="L82" s="22"/>
      <c r="M82" s="21"/>
      <c r="N82" s="16"/>
      <c r="O82" s="16"/>
      <c r="P82" s="17"/>
      <c r="Q82" s="19"/>
      <c r="R82" s="17"/>
      <c r="S82"/>
    </row>
    <row r="83" spans="2:19" ht="15" x14ac:dyDescent="0.25">
      <c r="B83" s="11"/>
      <c r="C83" s="13"/>
      <c r="D83" s="9"/>
      <c r="E83" s="6"/>
      <c r="F83" s="6"/>
      <c r="G83" s="7"/>
      <c r="H83" s="6"/>
      <c r="I83" s="6"/>
      <c r="J83" s="7"/>
      <c r="K83" s="7"/>
      <c r="L83" s="8"/>
      <c r="M83" s="6"/>
      <c r="N83" s="6"/>
      <c r="O83" s="6"/>
      <c r="P83" s="7"/>
      <c r="Q83" s="7"/>
      <c r="R83" s="7"/>
      <c r="S83"/>
    </row>
    <row r="84" spans="2:19" ht="15" x14ac:dyDescent="0.25">
      <c r="B84" s="11"/>
      <c r="C84" s="13"/>
      <c r="D84" s="9"/>
      <c r="E84" s="6"/>
      <c r="F84" s="6"/>
      <c r="G84" s="7"/>
      <c r="H84" s="6"/>
      <c r="I84" s="6"/>
      <c r="J84" s="7"/>
      <c r="K84" s="7"/>
      <c r="L84" s="8"/>
      <c r="M84" s="6"/>
      <c r="N84" s="6"/>
      <c r="O84" s="6"/>
      <c r="P84" s="7"/>
      <c r="Q84" s="7"/>
      <c r="R84" s="7"/>
      <c r="S84"/>
    </row>
  </sheetData>
  <phoneticPr fontId="0" type="noConversion"/>
  <pageMargins left="0.75" right="0.75" top="1" bottom="1" header="0.5" footer="0.5"/>
  <pageSetup scale="4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BEC803F-172F-4242-A3BB-2D211E120622}"/>
</file>

<file path=customXml/itemProps2.xml><?xml version="1.0" encoding="utf-8"?>
<ds:datastoreItem xmlns:ds="http://schemas.openxmlformats.org/officeDocument/2006/customXml" ds:itemID="{BEEE8C58-055D-42FA-BEBA-39FF5BB3A854}"/>
</file>

<file path=customXml/itemProps3.xml><?xml version="1.0" encoding="utf-8"?>
<ds:datastoreItem xmlns:ds="http://schemas.openxmlformats.org/officeDocument/2006/customXml" ds:itemID="{5CB901FA-56CF-4D01-87E7-6E5F6A6204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2019-05-09T13:42:12Z</cp:lastPrinted>
  <dcterms:created xsi:type="dcterms:W3CDTF">2003-04-24T14:06:32Z</dcterms:created>
  <dcterms:modified xsi:type="dcterms:W3CDTF">2019-05-09T13:42:19Z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