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2077B33C-BA96-427F-BDFE-DC0EE802A738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'2A'!$B$2:$U$82</definedName>
  </definedNames>
  <calcPr calcId="179017"/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8" i="1"/>
  <c r="R58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6" i="1"/>
  <c r="R16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S14" i="1"/>
  <c r="R14" i="1"/>
  <c r="M14" i="1"/>
  <c r="L14" i="1"/>
  <c r="P69" i="1"/>
  <c r="Q69" i="1" s="1"/>
  <c r="J69" i="1"/>
  <c r="K69" i="1" s="1"/>
  <c r="I69" i="1"/>
  <c r="F69" i="1"/>
  <c r="P67" i="1"/>
  <c r="Q67" i="1" s="1"/>
  <c r="J67" i="1"/>
  <c r="K67" i="1" s="1"/>
  <c r="I67" i="1"/>
  <c r="F67" i="1"/>
  <c r="P66" i="1"/>
  <c r="Q66" i="1" s="1"/>
  <c r="J66" i="1"/>
  <c r="K66" i="1" s="1"/>
  <c r="I66" i="1"/>
  <c r="F66" i="1"/>
  <c r="Q62" i="1"/>
  <c r="P62" i="1"/>
  <c r="J62" i="1"/>
  <c r="K62" i="1" s="1"/>
  <c r="I62" i="1"/>
  <c r="F62" i="1"/>
  <c r="P60" i="1"/>
  <c r="Q60" i="1" s="1"/>
  <c r="J60" i="1"/>
  <c r="K60" i="1" s="1"/>
  <c r="I60" i="1"/>
  <c r="F60" i="1"/>
  <c r="Q56" i="1"/>
  <c r="P56" i="1"/>
  <c r="J56" i="1"/>
  <c r="K56" i="1" s="1"/>
  <c r="I56" i="1"/>
  <c r="F56" i="1"/>
  <c r="P50" i="1"/>
  <c r="Q50" i="1" s="1"/>
  <c r="J50" i="1"/>
  <c r="K50" i="1" s="1"/>
  <c r="I50" i="1"/>
  <c r="F50" i="1"/>
  <c r="P49" i="1"/>
  <c r="Q49" i="1" s="1"/>
  <c r="K49" i="1"/>
  <c r="J49" i="1"/>
  <c r="I49" i="1"/>
  <c r="F49" i="1"/>
  <c r="P43" i="1"/>
  <c r="Q43" i="1" s="1"/>
  <c r="J43" i="1"/>
  <c r="K43" i="1" s="1"/>
  <c r="I43" i="1"/>
  <c r="F43" i="1"/>
  <c r="P42" i="1"/>
  <c r="Q42" i="1" s="1"/>
  <c r="J42" i="1"/>
  <c r="K42" i="1" s="1"/>
  <c r="I42" i="1"/>
  <c r="F42" i="1"/>
  <c r="Q41" i="1"/>
  <c r="P41" i="1"/>
  <c r="J41" i="1"/>
  <c r="K41" i="1" s="1"/>
  <c r="I41" i="1"/>
  <c r="F41" i="1"/>
  <c r="P40" i="1"/>
  <c r="Q40" i="1" s="1"/>
  <c r="H40" i="1"/>
  <c r="I40" i="1" s="1"/>
  <c r="G40" i="1"/>
  <c r="E40" i="1"/>
  <c r="D40" i="1"/>
  <c r="J40" i="1" s="1"/>
  <c r="K40" i="1" s="1"/>
  <c r="P38" i="1"/>
  <c r="Q38" i="1" s="1"/>
  <c r="J38" i="1"/>
  <c r="K38" i="1" s="1"/>
  <c r="I38" i="1"/>
  <c r="F38" i="1"/>
  <c r="P37" i="1"/>
  <c r="Q37" i="1" s="1"/>
  <c r="K37" i="1"/>
  <c r="J37" i="1"/>
  <c r="I37" i="1"/>
  <c r="F37" i="1"/>
  <c r="P36" i="1"/>
  <c r="Q36" i="1" s="1"/>
  <c r="J36" i="1"/>
  <c r="K36" i="1" s="1"/>
  <c r="I36" i="1"/>
  <c r="F36" i="1"/>
  <c r="H35" i="1"/>
  <c r="G35" i="1"/>
  <c r="E35" i="1"/>
  <c r="P35" i="1" s="1"/>
  <c r="Q35" i="1" s="1"/>
  <c r="D35" i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Q31" i="1"/>
  <c r="P31" i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Q28" i="1"/>
  <c r="P28" i="1"/>
  <c r="J28" i="1"/>
  <c r="K28" i="1" s="1"/>
  <c r="I28" i="1"/>
  <c r="F28" i="1"/>
  <c r="J27" i="1"/>
  <c r="K27" i="1" s="1"/>
  <c r="H27" i="1"/>
  <c r="G27" i="1"/>
  <c r="I27" i="1" s="1"/>
  <c r="E27" i="1"/>
  <c r="D27" i="1"/>
  <c r="J24" i="1"/>
  <c r="K24" i="1" s="1"/>
  <c r="H24" i="1"/>
  <c r="G24" i="1"/>
  <c r="E24" i="1"/>
  <c r="D24" i="1"/>
  <c r="P23" i="1"/>
  <c r="Q23" i="1" s="1"/>
  <c r="H23" i="1"/>
  <c r="G23" i="1"/>
  <c r="F23" i="1"/>
  <c r="E23" i="1"/>
  <c r="D23" i="1"/>
  <c r="H21" i="1"/>
  <c r="G21" i="1"/>
  <c r="I21" i="1" s="1"/>
  <c r="E21" i="1"/>
  <c r="D21" i="1"/>
  <c r="H20" i="1"/>
  <c r="G20" i="1"/>
  <c r="J20" i="1" s="1"/>
  <c r="K20" i="1" s="1"/>
  <c r="E20" i="1"/>
  <c r="P20" i="1" s="1"/>
  <c r="Q20" i="1" s="1"/>
  <c r="D20" i="1"/>
  <c r="H19" i="1"/>
  <c r="G19" i="1"/>
  <c r="E19" i="1"/>
  <c r="D19" i="1"/>
  <c r="P14" i="1"/>
  <c r="Q14" i="1" s="1"/>
  <c r="J14" i="1"/>
  <c r="K14" i="1" s="1"/>
  <c r="I14" i="1"/>
  <c r="F14" i="1"/>
  <c r="F19" i="1" l="1"/>
  <c r="J21" i="1"/>
  <c r="K21" i="1" s="1"/>
  <c r="H22" i="1"/>
  <c r="H18" i="1"/>
  <c r="D22" i="1"/>
  <c r="J35" i="1"/>
  <c r="K35" i="1" s="1"/>
  <c r="P19" i="1"/>
  <c r="Q19" i="1" s="1"/>
  <c r="P24" i="1"/>
  <c r="Q24" i="1" s="1"/>
  <c r="D18" i="1"/>
  <c r="E18" i="1"/>
  <c r="I20" i="1"/>
  <c r="E22" i="1"/>
  <c r="I24" i="1"/>
  <c r="I35" i="1"/>
  <c r="G18" i="1"/>
  <c r="F40" i="1"/>
  <c r="I19" i="1"/>
  <c r="G22" i="1"/>
  <c r="I23" i="1"/>
  <c r="J19" i="1"/>
  <c r="K19" i="1" s="1"/>
  <c r="F21" i="1"/>
  <c r="P21" i="1"/>
  <c r="Q21" i="1" s="1"/>
  <c r="J23" i="1"/>
  <c r="K23" i="1" s="1"/>
  <c r="F27" i="1"/>
  <c r="P27" i="1"/>
  <c r="Q27" i="1" s="1"/>
  <c r="J18" i="1"/>
  <c r="K18" i="1" s="1"/>
  <c r="F20" i="1"/>
  <c r="F24" i="1"/>
  <c r="F35" i="1"/>
  <c r="H16" i="1" l="1"/>
  <c r="J22" i="1"/>
  <c r="K22" i="1" s="1"/>
  <c r="D16" i="1"/>
  <c r="G16" i="1"/>
  <c r="F22" i="1"/>
  <c r="P22" i="1"/>
  <c r="Q22" i="1" s="1"/>
  <c r="I18" i="1"/>
  <c r="E16" i="1"/>
  <c r="P18" i="1"/>
  <c r="Q18" i="1" s="1"/>
  <c r="F18" i="1"/>
  <c r="I22" i="1"/>
  <c r="J16" i="1" l="1"/>
  <c r="K16" i="1" s="1"/>
  <c r="I16" i="1"/>
  <c r="P16" i="1"/>
  <c r="Q16" i="1" s="1"/>
  <c r="F16" i="1"/>
</calcChain>
</file>

<file path=xl/sharedStrings.xml><?xml version="1.0" encoding="utf-8"?>
<sst xmlns="http://schemas.openxmlformats.org/spreadsheetml/2006/main" count="89" uniqueCount="74">
  <si>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</si>
  <si>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</si>
  <si>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</si>
  <si>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</si>
  <si>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</si>
  <si>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</si>
  <si>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</si>
  <si>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</si>
  <si>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</si>
  <si>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</si>
  <si>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</si>
  <si>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</si>
  <si>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</si>
  <si>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</si>
  <si>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</si>
  <si>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</si>
  <si>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</si>
  <si>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</si>
  <si>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</si>
  <si>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</si>
  <si>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</si>
  <si>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</si>
  <si>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</si>
  <si>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</si>
  <si>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</si>
  <si>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</si>
  <si>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</si>
  <si>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</si>
  <si>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</si>
  <si>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</si>
  <si>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</si>
  <si>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</si>
  <si>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</si>
  <si>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</si>
  <si>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</si>
  <si>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</si>
  <si>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</si>
  <si>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</si>
  <si>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</si>
  <si>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</si>
  <si>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</si>
  <si>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</si>
  <si>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</si>
  <si>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</si>
  <si>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</si>
  <si>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</si>
  <si>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</si>
  <si>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</si>
  <si>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</si>
  <si>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</si>
  <si>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</si>
  <si>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</si>
  <si>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</si>
  <si>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</si>
  <si>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</si>
  <si>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</si>
  <si>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</si>
  <si>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</si>
  <si>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</si>
  <si>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</si>
  <si>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</si>
  <si>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</si>
  <si>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MARCH 2018</t>
  </si>
  <si>
    <t>NEW HOUSING UNITS AUTHORIZED FOR CONSTRUCTION YEAR TO DATE MARCH  2019 AND 2018</t>
  </si>
  <si>
    <t>MARCH 2019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</si>
  <si>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</si>
  <si>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</si>
  <si>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</si>
  <si>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</si>
  <si>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</si>
  <si>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</si>
  <si>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</si>
  <si>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</si>
  <si>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DATA AND PRODUCT DEVELOPMENT.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</si>
</sst>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4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3" fillId="0" borderId="0" xfId="0" applyNumberFormat="1" applyFont="1"/>
    <xf numFmtId="41" fontId="4" fillId="0" borderId="0" xfId="0" applyNumberFormat="1" applyFont="1"/>
    <xf numFmtId="10" fontId="3" fillId="0" borderId="0" xfId="0" applyNumberFormat="1" applyFont="1"/>
    <xf numFmtId="10" fontId="3" fillId="0" borderId="0" xfId="1" applyNumberFormat="1" applyFont="1"/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Font="1" applyBorder="1"/>
    <xf numFmtId="3" fontId="4" fillId="0" borderId="0" xfId="0" applyNumberFormat="1" applyFont="1" applyBorder="1"/>
    <xf numFmtId="41" fontId="3" fillId="0" borderId="0" xfId="0" applyNumberFormat="1" applyFont="1" applyAlignment="1">
      <alignment horizontal="right"/>
    </xf>
    <xf numFmtId="3" fontId="6" fillId="0" borderId="0" xfId="0" applyNumberFormat="1" applyFont="1" applyBorder="1"/>
    <xf numFmtId="41" fontId="7" fillId="0" borderId="0" xfId="0" applyNumberFormat="1" applyFont="1"/>
    <xf numFmtId="0" fontId="8" fillId="0" borderId="0" xfId="0" applyFont="1"/>
    <xf numFmtId="42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/>
    <xf numFmtId="49" fontId="3" fillId="0" borderId="0" xfId="0" applyNumberFormat="1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workbookViewId="0">
      <selection activeCell="B2" sqref="B2:U82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5" width="9.28515625" style="1" customWidth="1"/>
    <col min="6" max="6" width="10.7109375" style="1" bestFit="1" customWidth="1"/>
    <col min="7" max="8" width="9.28515625" style="1" customWidth="1"/>
    <col min="9" max="9" width="10.7109375" style="1" bestFit="1" customWidth="1"/>
    <col min="10" max="10" width="9.28515625" style="1" customWidth="1"/>
    <col min="11" max="11" width="10.7109375" style="1" bestFit="1" customWidth="1"/>
    <col min="12" max="16" width="9.28515625" style="1" customWidth="1"/>
    <col min="17" max="17" width="10.7109375" style="1" bestFit="1" customWidth="1"/>
    <col min="18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4.25" x14ac:dyDescent="0.2">
      <c r="A2"/>
      <c r="B2" s="6" t="s">
        <v>12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/>
      <c r="W2"/>
    </row>
    <row r="3" spans="1:23" ht="18" x14ac:dyDescent="0.25">
      <c r="A3"/>
      <c r="B3" s="33" t="s">
        <v>63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/>
      <c r="W3"/>
    </row>
    <row r="4" spans="1:23" ht="14.25" x14ac:dyDescent="0.2">
      <c r="A4"/>
      <c r="B4" s="9"/>
      <c r="C4" s="1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</row>
    <row r="5" spans="1:23" ht="14.25" x14ac:dyDescent="0.2">
      <c r="A5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"/>
      <c r="W5" s="2"/>
    </row>
    <row r="6" spans="1:23" ht="14.25" x14ac:dyDescent="0.2">
      <c r="A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"/>
      <c r="W6" s="2"/>
    </row>
    <row r="7" spans="1:23" ht="14.25" x14ac:dyDescent="0.2">
      <c r="A7"/>
      <c r="B7" s="9"/>
      <c r="C7" s="10"/>
      <c r="D7" s="11" t="s">
        <v>1</v>
      </c>
      <c r="E7" s="11"/>
      <c r="F7" s="11"/>
      <c r="G7" s="11" t="s">
        <v>1</v>
      </c>
      <c r="H7" s="11"/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3" ht="14.25" x14ac:dyDescent="0.2">
      <c r="A8"/>
      <c r="B8" s="9"/>
      <c r="C8" s="10"/>
      <c r="D8" s="12" t="s">
        <v>64</v>
      </c>
      <c r="E8" s="13"/>
      <c r="F8" s="13"/>
      <c r="G8" s="12" t="s">
        <v>62</v>
      </c>
      <c r="H8" s="13"/>
      <c r="I8" s="13"/>
      <c r="J8" s="11" t="s">
        <v>2</v>
      </c>
      <c r="K8" s="11"/>
      <c r="L8" s="11"/>
      <c r="M8" s="11"/>
      <c r="N8" s="11"/>
      <c r="O8" s="11"/>
      <c r="P8" s="11" t="s">
        <v>3</v>
      </c>
      <c r="Q8" s="11"/>
      <c r="R8" s="13"/>
      <c r="S8" s="11"/>
      <c r="T8" s="11"/>
      <c r="U8" s="11"/>
    </row>
    <row r="9" spans="1:23" ht="14.25" x14ac:dyDescent="0.2">
      <c r="A9"/>
      <c r="B9" s="9"/>
      <c r="C9" s="10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ht="14.25" x14ac:dyDescent="0.2">
      <c r="A10"/>
      <c r="B10" s="9"/>
      <c r="C10" s="10"/>
      <c r="D10" s="14"/>
      <c r="E10" s="14"/>
      <c r="F10" s="14" t="s">
        <v>7</v>
      </c>
      <c r="G10" s="14"/>
      <c r="H10" s="14"/>
      <c r="I10" s="14" t="s">
        <v>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3" ht="14.25" x14ac:dyDescent="0.2">
      <c r="A11"/>
      <c r="B11" s="9"/>
      <c r="C11" s="10"/>
      <c r="D11" s="14"/>
      <c r="E11" s="14" t="s">
        <v>8</v>
      </c>
      <c r="F11" s="14" t="s">
        <v>8</v>
      </c>
      <c r="G11" s="14"/>
      <c r="H11" s="14" t="s">
        <v>8</v>
      </c>
      <c r="I11" s="14" t="s">
        <v>8</v>
      </c>
      <c r="J11" s="11" t="s">
        <v>5</v>
      </c>
      <c r="K11" s="11"/>
      <c r="L11" s="11" t="s">
        <v>4</v>
      </c>
      <c r="M11" s="11"/>
      <c r="N11" s="11" t="s">
        <v>6</v>
      </c>
      <c r="O11" s="11"/>
      <c r="P11" s="11" t="s">
        <v>5</v>
      </c>
      <c r="Q11" s="11"/>
      <c r="R11" s="11" t="s">
        <v>4</v>
      </c>
      <c r="S11" s="11"/>
      <c r="T11" s="11" t="s">
        <v>6</v>
      </c>
      <c r="U11" s="11"/>
    </row>
    <row r="12" spans="1:23" ht="14.25" x14ac:dyDescent="0.2">
      <c r="A12"/>
      <c r="B12" s="9" t="s">
        <v>0</v>
      </c>
      <c r="C12" s="10"/>
      <c r="D12" s="14" t="s">
        <v>9</v>
      </c>
      <c r="E12" s="14" t="s">
        <v>10</v>
      </c>
      <c r="F12" s="14" t="s">
        <v>10</v>
      </c>
      <c r="G12" s="14" t="s">
        <v>9</v>
      </c>
      <c r="H12" s="14" t="s">
        <v>10</v>
      </c>
      <c r="I12" s="14" t="s">
        <v>10</v>
      </c>
      <c r="J12" s="14" t="s">
        <v>11</v>
      </c>
      <c r="K12" s="14" t="s">
        <v>7</v>
      </c>
      <c r="L12" s="15">
        <v>2019</v>
      </c>
      <c r="M12" s="14">
        <v>2018</v>
      </c>
      <c r="N12" s="15">
        <v>2019</v>
      </c>
      <c r="O12" s="14">
        <v>2018</v>
      </c>
      <c r="P12" s="14" t="s">
        <v>11</v>
      </c>
      <c r="Q12" s="14" t="s">
        <v>7</v>
      </c>
      <c r="R12" s="15">
        <v>2019</v>
      </c>
      <c r="S12" s="14">
        <v>2018</v>
      </c>
      <c r="T12" s="15">
        <v>2019</v>
      </c>
      <c r="U12" s="14">
        <v>2018</v>
      </c>
    </row>
    <row r="13" spans="1:23" ht="14.25" x14ac:dyDescent="0.2">
      <c r="A13"/>
      <c r="B13" s="1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8"/>
      <c r="O13" s="8"/>
      <c r="P13" s="6"/>
      <c r="Q13" s="6"/>
      <c r="R13" s="6"/>
      <c r="S13" s="6"/>
      <c r="T13" s="8"/>
      <c r="U13" s="8"/>
    </row>
    <row r="14" spans="1:23" ht="14.25" x14ac:dyDescent="0.2">
      <c r="B14" s="17" t="s">
        <v>65</v>
      </c>
      <c r="C14" s="7"/>
      <c r="D14" s="6">
        <v>4452</v>
      </c>
      <c r="E14" s="6">
        <v>2789</v>
      </c>
      <c r="F14" s="18">
        <f t="shared" ref="F14" si="0">(E14/D14)</f>
        <v>0.62646001796945194</v>
      </c>
      <c r="G14" s="6">
        <v>4430</v>
      </c>
      <c r="H14" s="6">
        <v>3028</v>
      </c>
      <c r="I14" s="18">
        <f t="shared" ref="I14" si="1">(H14/G14)</f>
        <v>0.68352144469525955</v>
      </c>
      <c r="J14" s="6">
        <f>(D14-G14)</f>
        <v>22</v>
      </c>
      <c r="K14" s="19">
        <f>(J14/G14)</f>
        <v>4.9661399548532733E-3</v>
      </c>
      <c r="L14" s="18">
        <f>(D14/D$16)</f>
        <v>1.0164383561643835</v>
      </c>
      <c r="M14" s="19">
        <f>(G14/G$16)</f>
        <v>1.0144263796656743</v>
      </c>
      <c r="N14" s="20"/>
      <c r="O14" s="20"/>
      <c r="P14" s="6">
        <f>(E14-H14)</f>
        <v>-239</v>
      </c>
      <c r="Q14" s="19">
        <f>(P14/H14)</f>
        <v>-7.8929986789960369E-2</v>
      </c>
      <c r="R14" s="18">
        <f>(E14/E$16)</f>
        <v>1.0264998159735002</v>
      </c>
      <c r="S14" s="19">
        <f>(H14/H$16)</f>
        <v>1.0150854844116661</v>
      </c>
      <c r="T14" s="21"/>
      <c r="U14" s="21"/>
    </row>
    <row r="15" spans="1:23" ht="14.25" x14ac:dyDescent="0.2">
      <c r="A15"/>
      <c r="B15" s="22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20"/>
      <c r="O15" s="20"/>
      <c r="P15" s="6"/>
      <c r="Q15" s="6"/>
      <c r="R15" s="6"/>
      <c r="S15" s="6"/>
      <c r="T15" s="20"/>
      <c r="U15" s="20"/>
    </row>
    <row r="16" spans="1:23" ht="14.25" x14ac:dyDescent="0.2">
      <c r="A16"/>
      <c r="B16" s="23" t="s">
        <v>66</v>
      </c>
      <c r="C16" s="7"/>
      <c r="D16" s="6">
        <f t="shared" ref="D16:E16" si="2">(D18+D22)</f>
        <v>4380</v>
      </c>
      <c r="E16" s="6">
        <f t="shared" si="2"/>
        <v>2717</v>
      </c>
      <c r="F16" s="18">
        <f t="shared" ref="F16" si="3">(E16/D16)</f>
        <v>0.6203196347031964</v>
      </c>
      <c r="G16" s="6">
        <f>(G18+G22)</f>
        <v>4367</v>
      </c>
      <c r="H16" s="6">
        <f t="shared" ref="H16" si="4">(H18+H22)</f>
        <v>2983</v>
      </c>
      <c r="I16" s="18">
        <f t="shared" ref="I16" si="5">(H16/G16)</f>
        <v>0.68307762766201052</v>
      </c>
      <c r="J16" s="6">
        <f>(D16-G16)</f>
        <v>13</v>
      </c>
      <c r="K16" s="19">
        <f>(J16/G16)</f>
        <v>2.9768719945042362E-3</v>
      </c>
      <c r="L16" s="18">
        <f>(D16/D$16)</f>
        <v>1</v>
      </c>
      <c r="M16" s="19">
        <f>(G16/G$16)</f>
        <v>1</v>
      </c>
      <c r="N16" s="20"/>
      <c r="O16" s="20"/>
      <c r="P16" s="6">
        <f>(E16-H16)</f>
        <v>-266</v>
      </c>
      <c r="Q16" s="19">
        <f>(P16/H16)</f>
        <v>-8.9171974522292988E-2</v>
      </c>
      <c r="R16" s="18">
        <f>(E16/E$16)</f>
        <v>1</v>
      </c>
      <c r="S16" s="19">
        <f>(H16/H$16)</f>
        <v>1</v>
      </c>
      <c r="T16" s="20"/>
      <c r="U16" s="20"/>
    </row>
    <row r="17" spans="1:21" ht="14.25" x14ac:dyDescent="0.2">
      <c r="A17"/>
      <c r="B17" s="24"/>
      <c r="C17" s="7"/>
      <c r="D17" s="6"/>
      <c r="E17" s="6"/>
      <c r="F17" s="6"/>
      <c r="G17" s="6"/>
      <c r="H17" s="6"/>
      <c r="I17" s="6"/>
      <c r="J17" s="6"/>
      <c r="K17" s="19"/>
      <c r="L17" s="6"/>
      <c r="M17" s="19"/>
      <c r="N17" s="20"/>
      <c r="O17" s="20"/>
      <c r="P17" s="6"/>
      <c r="Q17" s="19"/>
      <c r="R17" s="6"/>
      <c r="S17" s="19"/>
      <c r="T17" s="20"/>
      <c r="U17" s="20"/>
    </row>
    <row r="18" spans="1:21" ht="14.25" x14ac:dyDescent="0.2">
      <c r="A18"/>
      <c r="B18" s="24" t="s">
        <v>67</v>
      </c>
      <c r="C18" s="7"/>
      <c r="D18" s="25">
        <f t="shared" ref="D18:E18" si="6">(D19+D20+D21)</f>
        <v>4286</v>
      </c>
      <c r="E18" s="25">
        <f t="shared" si="6"/>
        <v>2623</v>
      </c>
      <c r="F18" s="18">
        <f t="shared" ref="F18:F24" si="7">(E18/D18)</f>
        <v>0.61199253383107788</v>
      </c>
      <c r="G18" s="25">
        <f>(G19+G20+G21)</f>
        <v>4248</v>
      </c>
      <c r="H18" s="25">
        <f t="shared" ref="H18" si="8">(H19+H20+H21)</f>
        <v>2930</v>
      </c>
      <c r="I18" s="18">
        <f t="shared" ref="I18:I24" si="9">(H18/G18)</f>
        <v>0.68973634651600757</v>
      </c>
      <c r="J18" s="6">
        <f t="shared" ref="J18:J24" si="10">(D18-G18)</f>
        <v>38</v>
      </c>
      <c r="K18" s="19">
        <f t="shared" ref="K18:K24" si="11">(J18/G18)</f>
        <v>8.9453860640301315E-3</v>
      </c>
      <c r="L18" s="18">
        <f t="shared" ref="L18:L24" si="12">(D18/D$16)</f>
        <v>0.97853881278538812</v>
      </c>
      <c r="M18" s="19">
        <f t="shared" ref="M18:M24" si="13">(G18/G$16)</f>
        <v>0.97275017174261502</v>
      </c>
      <c r="N18" s="20"/>
      <c r="O18" s="20"/>
      <c r="P18" s="6">
        <f t="shared" ref="P18:P24" si="14">(E18-H18)</f>
        <v>-307</v>
      </c>
      <c r="Q18" s="19">
        <f t="shared" ref="Q18:Q24" si="15">(P18/H18)</f>
        <v>-0.10477815699658703</v>
      </c>
      <c r="R18" s="18">
        <f t="shared" ref="R18:R24" si="16">(E18/E$16)</f>
        <v>0.96540301803459694</v>
      </c>
      <c r="S18" s="19">
        <f t="shared" ref="S18:S24" si="17">(H18/H$16)</f>
        <v>0.98223265169292662</v>
      </c>
      <c r="T18" s="20"/>
      <c r="U18" s="20"/>
    </row>
    <row r="19" spans="1:21" ht="14.25" x14ac:dyDescent="0.2">
      <c r="A19"/>
      <c r="B19" s="26" t="s">
        <v>68</v>
      </c>
      <c r="C19" s="7"/>
      <c r="D19" s="25">
        <f t="shared" ref="D19:E19" si="18">(D28+D29+D37+D38)</f>
        <v>2713</v>
      </c>
      <c r="E19" s="25">
        <f t="shared" si="18"/>
        <v>1367</v>
      </c>
      <c r="F19" s="18">
        <f t="shared" si="7"/>
        <v>0.50387025433099886</v>
      </c>
      <c r="G19" s="25">
        <f>(G28+G29+G37+G38)</f>
        <v>2372</v>
      </c>
      <c r="H19" s="25">
        <f t="shared" ref="H19" si="19">(H28+H29+H37+H38)</f>
        <v>1546</v>
      </c>
      <c r="I19" s="18">
        <f t="shared" si="9"/>
        <v>0.65177065767284992</v>
      </c>
      <c r="J19" s="6">
        <f t="shared" si="10"/>
        <v>341</v>
      </c>
      <c r="K19" s="19">
        <f t="shared" si="11"/>
        <v>0.14376053962900506</v>
      </c>
      <c r="L19" s="18">
        <f t="shared" si="12"/>
        <v>0.61940639269406395</v>
      </c>
      <c r="M19" s="19">
        <f t="shared" si="13"/>
        <v>0.54316464392031139</v>
      </c>
      <c r="N19" s="20"/>
      <c r="O19" s="20"/>
      <c r="P19" s="6">
        <f t="shared" si="14"/>
        <v>-179</v>
      </c>
      <c r="Q19" s="19">
        <f t="shared" si="15"/>
        <v>-0.11578266494178525</v>
      </c>
      <c r="R19" s="18">
        <f t="shared" si="16"/>
        <v>0.5031284504968716</v>
      </c>
      <c r="S19" s="19">
        <f t="shared" si="17"/>
        <v>0.51827019778746231</v>
      </c>
      <c r="T19" s="20"/>
      <c r="U19" s="20"/>
    </row>
    <row r="20" spans="1:21" ht="14.25" x14ac:dyDescent="0.2">
      <c r="A20"/>
      <c r="B20" s="26" t="s">
        <v>69</v>
      </c>
      <c r="C20" s="7"/>
      <c r="D20" s="25">
        <f t="shared" ref="D20:E20" si="20">(D30+D31+D32+D36+D41+D42+D43+D56+D60)</f>
        <v>1473</v>
      </c>
      <c r="E20" s="25">
        <f t="shared" si="20"/>
        <v>1156</v>
      </c>
      <c r="F20" s="18">
        <f t="shared" si="7"/>
        <v>0.78479293957909024</v>
      </c>
      <c r="G20" s="25">
        <f>(G30+G31+G32+G36+G41+G42+G43+G56+G60)</f>
        <v>1792</v>
      </c>
      <c r="H20" s="25">
        <f t="shared" ref="H20" si="21">(H30+H31+H32+H36+H41+H42+H43+H56+H60)</f>
        <v>1300</v>
      </c>
      <c r="I20" s="18">
        <f t="shared" si="9"/>
        <v>0.7254464285714286</v>
      </c>
      <c r="J20" s="6">
        <f t="shared" si="10"/>
        <v>-319</v>
      </c>
      <c r="K20" s="19">
        <f t="shared" si="11"/>
        <v>-0.17801339285714285</v>
      </c>
      <c r="L20" s="18">
        <f t="shared" si="12"/>
        <v>0.33630136986301368</v>
      </c>
      <c r="M20" s="19">
        <f t="shared" si="13"/>
        <v>0.41035035493473782</v>
      </c>
      <c r="N20" s="20"/>
      <c r="O20" s="20"/>
      <c r="P20" s="6">
        <f t="shared" si="14"/>
        <v>-144</v>
      </c>
      <c r="Q20" s="19">
        <f t="shared" si="15"/>
        <v>-0.11076923076923077</v>
      </c>
      <c r="R20" s="18">
        <f t="shared" si="16"/>
        <v>0.42546926757453074</v>
      </c>
      <c r="S20" s="19">
        <f t="shared" si="17"/>
        <v>0.43580288300368758</v>
      </c>
      <c r="T20" s="20"/>
      <c r="U20" s="20"/>
    </row>
    <row r="21" spans="1:21" ht="14.25" x14ac:dyDescent="0.2">
      <c r="A21"/>
      <c r="B21" s="26" t="s">
        <v>70</v>
      </c>
      <c r="C21" s="7"/>
      <c r="D21" s="25">
        <f t="shared" ref="D21:E21" si="22">(D50+D67)</f>
        <v>100</v>
      </c>
      <c r="E21" s="25">
        <f t="shared" si="22"/>
        <v>100</v>
      </c>
      <c r="F21" s="18">
        <f t="shared" si="7"/>
        <v>1</v>
      </c>
      <c r="G21" s="25">
        <f>(G50+G67)</f>
        <v>84</v>
      </c>
      <c r="H21" s="25">
        <f t="shared" ref="H21" si="23">(H50+H67)</f>
        <v>84</v>
      </c>
      <c r="I21" s="18">
        <f t="shared" si="9"/>
        <v>1</v>
      </c>
      <c r="J21" s="6">
        <f t="shared" si="10"/>
        <v>16</v>
      </c>
      <c r="K21" s="19">
        <f t="shared" si="11"/>
        <v>0.19047619047619047</v>
      </c>
      <c r="L21" s="18">
        <f t="shared" si="12"/>
        <v>2.2831050228310501E-2</v>
      </c>
      <c r="M21" s="19">
        <f t="shared" si="13"/>
        <v>1.9235172887565835E-2</v>
      </c>
      <c r="N21" s="20"/>
      <c r="O21" s="20"/>
      <c r="P21" s="6">
        <f t="shared" si="14"/>
        <v>16</v>
      </c>
      <c r="Q21" s="19">
        <f t="shared" si="15"/>
        <v>0.19047619047619047</v>
      </c>
      <c r="R21" s="18">
        <f t="shared" si="16"/>
        <v>3.6805299963194697E-2</v>
      </c>
      <c r="S21" s="19">
        <f t="shared" si="17"/>
        <v>2.8159570901776735E-2</v>
      </c>
      <c r="T21" s="20"/>
      <c r="U21" s="20"/>
    </row>
    <row r="22" spans="1:21" ht="14.25" x14ac:dyDescent="0.2">
      <c r="A22"/>
      <c r="B22" s="26" t="s">
        <v>40</v>
      </c>
      <c r="C22" s="7"/>
      <c r="D22" s="6">
        <f t="shared" ref="D22:E22" si="24">(D23+D24)</f>
        <v>94</v>
      </c>
      <c r="E22" s="6">
        <f t="shared" si="24"/>
        <v>94</v>
      </c>
      <c r="F22" s="18">
        <f t="shared" si="7"/>
        <v>1</v>
      </c>
      <c r="G22" s="6">
        <f>(G23+G24)</f>
        <v>119</v>
      </c>
      <c r="H22" s="6">
        <f t="shared" ref="H22" si="25">(H23+H24)</f>
        <v>53</v>
      </c>
      <c r="I22" s="18">
        <f t="shared" si="9"/>
        <v>0.44537815126050423</v>
      </c>
      <c r="J22" s="6">
        <f t="shared" si="10"/>
        <v>-25</v>
      </c>
      <c r="K22" s="19">
        <f t="shared" si="11"/>
        <v>-0.21008403361344538</v>
      </c>
      <c r="L22" s="18">
        <f t="shared" si="12"/>
        <v>2.1461187214611873E-2</v>
      </c>
      <c r="M22" s="19">
        <f t="shared" si="13"/>
        <v>2.7249828257384933E-2</v>
      </c>
      <c r="N22" s="20"/>
      <c r="O22" s="20"/>
      <c r="P22" s="6">
        <f t="shared" si="14"/>
        <v>41</v>
      </c>
      <c r="Q22" s="19">
        <f t="shared" si="15"/>
        <v>0.77358490566037741</v>
      </c>
      <c r="R22" s="18">
        <f t="shared" si="16"/>
        <v>3.459698196540302E-2</v>
      </c>
      <c r="S22" s="19">
        <f t="shared" si="17"/>
        <v>1.7767348307073418E-2</v>
      </c>
      <c r="T22" s="20"/>
      <c r="U22" s="20"/>
    </row>
    <row r="23" spans="1:21" ht="14.25" x14ac:dyDescent="0.2">
      <c r="A23"/>
      <c r="B23" s="26" t="s">
        <v>71</v>
      </c>
      <c r="C23" s="7"/>
      <c r="D23" s="6">
        <f t="shared" ref="D23:E23" si="26">(D33)</f>
        <v>49</v>
      </c>
      <c r="E23" s="6">
        <f t="shared" si="26"/>
        <v>49</v>
      </c>
      <c r="F23" s="18">
        <f t="shared" si="7"/>
        <v>1</v>
      </c>
      <c r="G23" s="6">
        <f>(G33)</f>
        <v>82</v>
      </c>
      <c r="H23" s="6">
        <f t="shared" ref="H23" si="27">(H33)</f>
        <v>18</v>
      </c>
      <c r="I23" s="18">
        <f t="shared" si="9"/>
        <v>0.21951219512195122</v>
      </c>
      <c r="J23" s="6">
        <f t="shared" si="10"/>
        <v>-33</v>
      </c>
      <c r="K23" s="19">
        <f t="shared" si="11"/>
        <v>-0.40243902439024393</v>
      </c>
      <c r="L23" s="18">
        <f t="shared" si="12"/>
        <v>1.1187214611872146E-2</v>
      </c>
      <c r="M23" s="19">
        <f t="shared" si="13"/>
        <v>1.877719258071903E-2</v>
      </c>
      <c r="N23" s="20"/>
      <c r="O23" s="20"/>
      <c r="P23" s="6">
        <f t="shared" si="14"/>
        <v>31</v>
      </c>
      <c r="Q23" s="19">
        <f t="shared" si="15"/>
        <v>1.7222222222222223</v>
      </c>
      <c r="R23" s="18">
        <f t="shared" si="16"/>
        <v>1.8034596981965401E-2</v>
      </c>
      <c r="S23" s="19">
        <f t="shared" si="17"/>
        <v>6.0341937646664432E-3</v>
      </c>
      <c r="T23" s="20"/>
      <c r="U23" s="20"/>
    </row>
    <row r="24" spans="1:21" ht="14.25" x14ac:dyDescent="0.2">
      <c r="A24"/>
      <c r="B24" s="26" t="s">
        <v>72</v>
      </c>
      <c r="C24" s="7"/>
      <c r="D24" s="25">
        <f t="shared" ref="D24:E24" si="28">(D49+D58+D62+D66+D69)</f>
        <v>45</v>
      </c>
      <c r="E24" s="25">
        <f t="shared" si="28"/>
        <v>45</v>
      </c>
      <c r="F24" s="18">
        <f t="shared" si="7"/>
        <v>1</v>
      </c>
      <c r="G24" s="25">
        <f>(G49+G58+G62+G66+G69)</f>
        <v>37</v>
      </c>
      <c r="H24" s="25">
        <f t="shared" ref="H24" si="29">(H49+H58+H62+H66+H69)</f>
        <v>35</v>
      </c>
      <c r="I24" s="18">
        <f t="shared" si="9"/>
        <v>0.94594594594594594</v>
      </c>
      <c r="J24" s="6">
        <f t="shared" si="10"/>
        <v>8</v>
      </c>
      <c r="K24" s="19">
        <f t="shared" si="11"/>
        <v>0.21621621621621623</v>
      </c>
      <c r="L24" s="18">
        <f t="shared" si="12"/>
        <v>1.0273972602739725E-2</v>
      </c>
      <c r="M24" s="19">
        <f t="shared" si="13"/>
        <v>8.4726356766659031E-3</v>
      </c>
      <c r="N24" s="8"/>
      <c r="O24" s="8"/>
      <c r="P24" s="6">
        <f t="shared" si="14"/>
        <v>10</v>
      </c>
      <c r="Q24" s="19">
        <f t="shared" si="15"/>
        <v>0.2857142857142857</v>
      </c>
      <c r="R24" s="18">
        <f t="shared" si="16"/>
        <v>1.6562384983437616E-2</v>
      </c>
      <c r="S24" s="19">
        <f t="shared" si="17"/>
        <v>1.1733154542406973E-2</v>
      </c>
      <c r="T24" s="8"/>
      <c r="U24" s="8"/>
    </row>
    <row r="25" spans="1:21" ht="14.25" x14ac:dyDescent="0.2">
      <c r="A25"/>
      <c r="B25" s="22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8"/>
      <c r="O25" s="8"/>
      <c r="P25" s="6"/>
      <c r="Q25" s="6"/>
      <c r="R25" s="6"/>
      <c r="S25" s="6"/>
      <c r="T25" s="8"/>
      <c r="U25" s="8"/>
    </row>
    <row r="26" spans="1:21" ht="14.25" x14ac:dyDescent="0.2">
      <c r="A26"/>
      <c r="B26" s="22"/>
      <c r="C26" s="7"/>
      <c r="D26" s="27"/>
      <c r="E26" s="27"/>
      <c r="F26" s="6"/>
      <c r="G26" s="27"/>
      <c r="H26" s="27"/>
      <c r="I26" s="6"/>
      <c r="J26" s="6"/>
      <c r="K26" s="6"/>
      <c r="L26" s="6"/>
      <c r="M26" s="6"/>
      <c r="N26" s="8"/>
      <c r="O26" s="8"/>
      <c r="P26" s="6"/>
      <c r="Q26" s="6"/>
      <c r="R26" s="6"/>
      <c r="S26" s="6"/>
      <c r="T26" s="8"/>
      <c r="U26" s="8"/>
    </row>
    <row r="27" spans="1:21" ht="14.25" x14ac:dyDescent="0.2">
      <c r="A27"/>
      <c r="B27" s="9" t="s">
        <v>13</v>
      </c>
      <c r="C27" s="7"/>
      <c r="D27" s="1">
        <f>SUM(D28:D33)</f>
        <v>1608</v>
      </c>
      <c r="E27" s="1">
        <f>SUM(E28:E33)</f>
        <v>1089</v>
      </c>
      <c r="F27" s="18">
        <f t="shared" ref="F27:F33" si="30">(E27/D27)</f>
        <v>0.67723880597014929</v>
      </c>
      <c r="G27" s="6">
        <f>SUM(G28:G33)</f>
        <v>2134</v>
      </c>
      <c r="H27" s="6">
        <f>SUM(H28:H33)</f>
        <v>1284</v>
      </c>
      <c r="I27" s="18">
        <f t="shared" ref="I27:I33" si="31">(H27/G27)</f>
        <v>0.60168697282099348</v>
      </c>
      <c r="J27" s="6">
        <f t="shared" ref="J27:J33" si="32">(D27-G27)</f>
        <v>-526</v>
      </c>
      <c r="K27" s="19">
        <f t="shared" ref="K27:K33" si="33">(J27/G27)</f>
        <v>-0.246485473289597</v>
      </c>
      <c r="L27" s="18">
        <f t="shared" ref="L27:L33" si="34">(D27/D$16)</f>
        <v>0.36712328767123287</v>
      </c>
      <c r="M27" s="19">
        <f t="shared" ref="M27:M33" si="35">(G27/G$16)</f>
        <v>0.48866498740554154</v>
      </c>
      <c r="N27" s="20"/>
      <c r="O27" s="20"/>
      <c r="P27" s="6">
        <f t="shared" ref="P27:P33" si="36">(E27-H27)</f>
        <v>-195</v>
      </c>
      <c r="Q27" s="19">
        <f t="shared" ref="Q27:Q33" si="37">(P27/H27)</f>
        <v>-0.15186915887850466</v>
      </c>
      <c r="R27" s="18">
        <f t="shared" ref="R27:R33" si="38">(E27/E$16)</f>
        <v>0.40080971659919029</v>
      </c>
      <c r="S27" s="19">
        <f t="shared" ref="S27:S33" si="39">(H27/H$16)</f>
        <v>0.43043915521287296</v>
      </c>
      <c r="T27" s="20"/>
      <c r="U27" s="20"/>
    </row>
    <row r="28" spans="1:21" ht="14.25" x14ac:dyDescent="0.2">
      <c r="A28"/>
      <c r="B28" s="8" t="s">
        <v>14</v>
      </c>
      <c r="C28" s="7"/>
      <c r="D28" s="1">
        <v>662</v>
      </c>
      <c r="E28" s="1">
        <v>392</v>
      </c>
      <c r="F28" s="18">
        <f t="shared" si="30"/>
        <v>0.59214501510574014</v>
      </c>
      <c r="G28" s="6">
        <v>525</v>
      </c>
      <c r="H28" s="6">
        <v>525</v>
      </c>
      <c r="I28" s="18">
        <f t="shared" si="31"/>
        <v>1</v>
      </c>
      <c r="J28" s="6">
        <f t="shared" si="32"/>
        <v>137</v>
      </c>
      <c r="K28" s="19">
        <f t="shared" si="33"/>
        <v>0.26095238095238094</v>
      </c>
      <c r="L28" s="18">
        <f t="shared" si="34"/>
        <v>0.15114155251141553</v>
      </c>
      <c r="M28" s="19">
        <f t="shared" si="35"/>
        <v>0.12021983054728647</v>
      </c>
      <c r="N28" s="20">
        <v>2</v>
      </c>
      <c r="O28" s="20">
        <v>5</v>
      </c>
      <c r="P28" s="6">
        <f t="shared" si="36"/>
        <v>-133</v>
      </c>
      <c r="Q28" s="19">
        <f t="shared" si="37"/>
        <v>-0.25333333333333335</v>
      </c>
      <c r="R28" s="18">
        <f t="shared" si="38"/>
        <v>0.14427677585572321</v>
      </c>
      <c r="S28" s="19">
        <f t="shared" si="39"/>
        <v>0.17599731813610459</v>
      </c>
      <c r="T28" s="20">
        <v>2</v>
      </c>
      <c r="U28" s="20">
        <v>1</v>
      </c>
    </row>
    <row r="29" spans="1:21" ht="14.25" x14ac:dyDescent="0.2">
      <c r="A29"/>
      <c r="B29" s="8" t="s">
        <v>15</v>
      </c>
      <c r="C29" s="7"/>
      <c r="D29" s="1">
        <v>382</v>
      </c>
      <c r="E29" s="1">
        <v>190</v>
      </c>
      <c r="F29" s="18">
        <f t="shared" si="30"/>
        <v>0.49738219895287961</v>
      </c>
      <c r="G29" s="6">
        <v>700</v>
      </c>
      <c r="H29" s="6">
        <v>270</v>
      </c>
      <c r="I29" s="18">
        <f t="shared" si="31"/>
        <v>0.38571428571428573</v>
      </c>
      <c r="J29" s="6">
        <f t="shared" si="32"/>
        <v>-318</v>
      </c>
      <c r="K29" s="19">
        <f t="shared" si="33"/>
        <v>-0.45428571428571429</v>
      </c>
      <c r="L29" s="18">
        <f t="shared" si="34"/>
        <v>8.7214611872146117E-2</v>
      </c>
      <c r="M29" s="19">
        <f t="shared" si="35"/>
        <v>0.16029310739638195</v>
      </c>
      <c r="N29" s="20">
        <v>5</v>
      </c>
      <c r="O29" s="20">
        <v>1</v>
      </c>
      <c r="P29" s="6">
        <f t="shared" si="36"/>
        <v>-80</v>
      </c>
      <c r="Q29" s="19">
        <f t="shared" si="37"/>
        <v>-0.29629629629629628</v>
      </c>
      <c r="R29" s="18">
        <f t="shared" si="38"/>
        <v>6.9930069930069935E-2</v>
      </c>
      <c r="S29" s="19">
        <f t="shared" si="39"/>
        <v>9.0512906469996643E-2</v>
      </c>
      <c r="T29" s="20">
        <v>5</v>
      </c>
      <c r="U29" s="20">
        <v>4</v>
      </c>
    </row>
    <row r="30" spans="1:21" ht="14.25" x14ac:dyDescent="0.2">
      <c r="A30"/>
      <c r="B30" s="8" t="s">
        <v>16</v>
      </c>
      <c r="C30" s="7"/>
      <c r="D30" s="1">
        <v>80</v>
      </c>
      <c r="E30" s="1">
        <v>80</v>
      </c>
      <c r="F30" s="18">
        <f t="shared" si="30"/>
        <v>1</v>
      </c>
      <c r="G30" s="6">
        <v>75</v>
      </c>
      <c r="H30" s="6">
        <v>73</v>
      </c>
      <c r="I30" s="18">
        <f t="shared" si="31"/>
        <v>0.97333333333333338</v>
      </c>
      <c r="J30" s="6">
        <f t="shared" si="32"/>
        <v>5</v>
      </c>
      <c r="K30" s="19">
        <f t="shared" si="33"/>
        <v>6.6666666666666666E-2</v>
      </c>
      <c r="L30" s="18">
        <f t="shared" si="34"/>
        <v>1.8264840182648401E-2</v>
      </c>
      <c r="M30" s="19">
        <f t="shared" si="35"/>
        <v>1.717426150675521E-2</v>
      </c>
      <c r="N30" s="20">
        <v>10</v>
      </c>
      <c r="O30" s="20">
        <v>11</v>
      </c>
      <c r="P30" s="6">
        <f t="shared" si="36"/>
        <v>7</v>
      </c>
      <c r="Q30" s="19">
        <f t="shared" si="37"/>
        <v>9.5890410958904104E-2</v>
      </c>
      <c r="R30" s="18">
        <f t="shared" si="38"/>
        <v>2.9444239970555761E-2</v>
      </c>
      <c r="S30" s="19">
        <f t="shared" si="39"/>
        <v>2.4472008045591687E-2</v>
      </c>
      <c r="T30" s="20">
        <v>9</v>
      </c>
      <c r="U30" s="20">
        <v>10</v>
      </c>
    </row>
    <row r="31" spans="1:21" ht="14.25" x14ac:dyDescent="0.2">
      <c r="A31"/>
      <c r="B31" s="8" t="s">
        <v>17</v>
      </c>
      <c r="C31" s="7"/>
      <c r="D31" s="1">
        <v>234</v>
      </c>
      <c r="E31" s="1">
        <v>177</v>
      </c>
      <c r="F31" s="18">
        <f t="shared" si="30"/>
        <v>0.75641025641025639</v>
      </c>
      <c r="G31" s="6">
        <v>193</v>
      </c>
      <c r="H31" s="6">
        <v>177</v>
      </c>
      <c r="I31" s="18">
        <f t="shared" si="31"/>
        <v>0.91709844559585496</v>
      </c>
      <c r="J31" s="6">
        <f t="shared" si="32"/>
        <v>41</v>
      </c>
      <c r="K31" s="19">
        <f t="shared" si="33"/>
        <v>0.21243523316062177</v>
      </c>
      <c r="L31" s="18">
        <f t="shared" si="34"/>
        <v>5.3424657534246578E-2</v>
      </c>
      <c r="M31" s="19">
        <f t="shared" si="35"/>
        <v>4.4195099610716743E-2</v>
      </c>
      <c r="N31" s="20">
        <v>6</v>
      </c>
      <c r="O31" s="20">
        <v>9</v>
      </c>
      <c r="P31" s="6">
        <f t="shared" si="36"/>
        <v>0</v>
      </c>
      <c r="Q31" s="19">
        <f t="shared" si="37"/>
        <v>0</v>
      </c>
      <c r="R31" s="18">
        <f t="shared" si="38"/>
        <v>6.5145380934854613E-2</v>
      </c>
      <c r="S31" s="19">
        <f t="shared" si="39"/>
        <v>5.9336238685886694E-2</v>
      </c>
      <c r="T31" s="20">
        <v>7</v>
      </c>
      <c r="U31" s="20">
        <v>8</v>
      </c>
    </row>
    <row r="32" spans="1:21" ht="14.25" x14ac:dyDescent="0.2">
      <c r="A32"/>
      <c r="B32" s="8" t="s">
        <v>18</v>
      </c>
      <c r="C32" s="7"/>
      <c r="D32" s="1">
        <v>201</v>
      </c>
      <c r="E32" s="1">
        <v>201</v>
      </c>
      <c r="F32" s="18">
        <f t="shared" si="30"/>
        <v>1</v>
      </c>
      <c r="G32" s="6">
        <v>559</v>
      </c>
      <c r="H32" s="6">
        <v>221</v>
      </c>
      <c r="I32" s="18">
        <f t="shared" si="31"/>
        <v>0.39534883720930231</v>
      </c>
      <c r="J32" s="6">
        <f t="shared" si="32"/>
        <v>-358</v>
      </c>
      <c r="K32" s="19">
        <f t="shared" si="33"/>
        <v>-0.64042933810375668</v>
      </c>
      <c r="L32" s="18">
        <f t="shared" si="34"/>
        <v>4.5890410958904108E-2</v>
      </c>
      <c r="M32" s="19">
        <f t="shared" si="35"/>
        <v>0.12800549576368217</v>
      </c>
      <c r="N32" s="20">
        <v>7</v>
      </c>
      <c r="O32" s="20">
        <v>3</v>
      </c>
      <c r="P32" s="6">
        <f t="shared" si="36"/>
        <v>-20</v>
      </c>
      <c r="Q32" s="19">
        <f t="shared" si="37"/>
        <v>-9.0497737556561084E-2</v>
      </c>
      <c r="R32" s="18">
        <f t="shared" si="38"/>
        <v>7.3978652926021349E-2</v>
      </c>
      <c r="S32" s="19">
        <f t="shared" si="39"/>
        <v>7.4086490110626887E-2</v>
      </c>
      <c r="T32" s="20">
        <v>4</v>
      </c>
      <c r="U32" s="20">
        <v>7</v>
      </c>
    </row>
    <row r="33" spans="1:21" ht="14.25" x14ac:dyDescent="0.2">
      <c r="A33"/>
      <c r="B33" s="8" t="s">
        <v>19</v>
      </c>
      <c r="C33" s="7"/>
      <c r="D33" s="1">
        <v>49</v>
      </c>
      <c r="E33" s="1">
        <v>49</v>
      </c>
      <c r="F33" s="18">
        <f t="shared" si="30"/>
        <v>1</v>
      </c>
      <c r="G33" s="6">
        <v>82</v>
      </c>
      <c r="H33" s="6">
        <v>18</v>
      </c>
      <c r="I33" s="18">
        <f t="shared" si="31"/>
        <v>0.21951219512195122</v>
      </c>
      <c r="J33" s="6">
        <f t="shared" si="32"/>
        <v>-33</v>
      </c>
      <c r="K33" s="19">
        <f t="shared" si="33"/>
        <v>-0.40243902439024393</v>
      </c>
      <c r="L33" s="18">
        <f t="shared" si="34"/>
        <v>1.1187214611872146E-2</v>
      </c>
      <c r="M33" s="19">
        <f t="shared" si="35"/>
        <v>1.877719258071903E-2</v>
      </c>
      <c r="N33" s="20">
        <v>13</v>
      </c>
      <c r="O33" s="20">
        <v>10</v>
      </c>
      <c r="P33" s="6">
        <f t="shared" si="36"/>
        <v>31</v>
      </c>
      <c r="Q33" s="19">
        <f t="shared" si="37"/>
        <v>1.7222222222222223</v>
      </c>
      <c r="R33" s="18">
        <f t="shared" si="38"/>
        <v>1.8034596981965401E-2</v>
      </c>
      <c r="S33" s="19">
        <f t="shared" si="39"/>
        <v>6.0341937646664432E-3</v>
      </c>
      <c r="T33" s="20">
        <v>13</v>
      </c>
      <c r="U33" s="20">
        <v>17</v>
      </c>
    </row>
    <row r="34" spans="1:21" ht="14.25" x14ac:dyDescent="0.2">
      <c r="A34"/>
      <c r="B34" s="1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8"/>
      <c r="O34" s="20"/>
      <c r="P34" s="6"/>
      <c r="Q34" s="6"/>
      <c r="R34" s="6"/>
      <c r="S34" s="6"/>
      <c r="T34" s="8"/>
      <c r="U34" s="20"/>
    </row>
    <row r="35" spans="1:21" ht="14.25" x14ac:dyDescent="0.2">
      <c r="A35"/>
      <c r="B35" s="9" t="s">
        <v>20</v>
      </c>
      <c r="C35" s="7"/>
      <c r="D35" s="1">
        <f>SUM(D36:D38)</f>
        <v>2204</v>
      </c>
      <c r="E35" s="1">
        <f>SUM(E36:E38)</f>
        <v>1126</v>
      </c>
      <c r="F35" s="18">
        <f t="shared" ref="F35:F38" si="40">(E35/D35)</f>
        <v>0.51088929219600721</v>
      </c>
      <c r="G35" s="6">
        <f>SUM(G36:G38)</f>
        <v>1557</v>
      </c>
      <c r="H35" s="6">
        <f>SUM(H36:H38)</f>
        <v>1073</v>
      </c>
      <c r="I35" s="18">
        <f t="shared" ref="I35:I38" si="41">(H35/G35)</f>
        <v>0.68914579319203595</v>
      </c>
      <c r="J35" s="6">
        <f t="shared" ref="J35:J38" si="42">(D35-G35)</f>
        <v>647</v>
      </c>
      <c r="K35" s="19">
        <f t="shared" ref="K35:K38" si="43">(J35/G35)</f>
        <v>0.41554271034039819</v>
      </c>
      <c r="L35" s="18">
        <f t="shared" ref="L35:L38" si="44">(D35/D$16)</f>
        <v>0.50319634703196348</v>
      </c>
      <c r="M35" s="19">
        <f t="shared" ref="M35:M38" si="45">(G35/G$16)</f>
        <v>0.35653766888023813</v>
      </c>
      <c r="N35" s="8"/>
      <c r="O35" s="20"/>
      <c r="P35" s="6">
        <f t="shared" ref="P35:P38" si="46">(E35-H35)</f>
        <v>53</v>
      </c>
      <c r="Q35" s="19">
        <f t="shared" ref="Q35:Q38" si="47">(P35/H35)</f>
        <v>4.9394221808014914E-2</v>
      </c>
      <c r="R35" s="18">
        <f t="shared" ref="R35:R38" si="48">(E35/E$16)</f>
        <v>0.41442767758557231</v>
      </c>
      <c r="S35" s="19">
        <f t="shared" ref="S35:S38" si="49">(H35/H$16)</f>
        <v>0.35970499497150521</v>
      </c>
      <c r="T35" s="8"/>
      <c r="U35" s="20"/>
    </row>
    <row r="36" spans="1:21" ht="14.25" x14ac:dyDescent="0.2">
      <c r="A36"/>
      <c r="B36" s="8" t="s">
        <v>21</v>
      </c>
      <c r="C36" s="7"/>
      <c r="D36" s="1">
        <v>535</v>
      </c>
      <c r="E36" s="1">
        <v>341</v>
      </c>
      <c r="F36" s="18">
        <f t="shared" si="40"/>
        <v>0.63738317757009344</v>
      </c>
      <c r="G36" s="6">
        <v>410</v>
      </c>
      <c r="H36" s="6">
        <v>322</v>
      </c>
      <c r="I36" s="18">
        <f t="shared" si="41"/>
        <v>0.78536585365853662</v>
      </c>
      <c r="J36" s="6">
        <f t="shared" si="42"/>
        <v>125</v>
      </c>
      <c r="K36" s="19">
        <f t="shared" si="43"/>
        <v>0.3048780487804878</v>
      </c>
      <c r="L36" s="18">
        <f t="shared" si="44"/>
        <v>0.12214611872146118</v>
      </c>
      <c r="M36" s="19">
        <f t="shared" si="45"/>
        <v>9.3885962903595147E-2</v>
      </c>
      <c r="N36" s="20">
        <v>4</v>
      </c>
      <c r="O36" s="20">
        <v>6</v>
      </c>
      <c r="P36" s="6">
        <f t="shared" si="46"/>
        <v>19</v>
      </c>
      <c r="Q36" s="19">
        <f t="shared" si="47"/>
        <v>5.9006211180124224E-2</v>
      </c>
      <c r="R36" s="18">
        <f t="shared" si="48"/>
        <v>0.12550607287449392</v>
      </c>
      <c r="S36" s="19">
        <f t="shared" si="49"/>
        <v>0.10794502179014415</v>
      </c>
      <c r="T36" s="20">
        <v>3</v>
      </c>
      <c r="U36" s="20">
        <v>3</v>
      </c>
    </row>
    <row r="37" spans="1:21" ht="14.25" x14ac:dyDescent="0.2">
      <c r="A37"/>
      <c r="B37" s="8" t="s">
        <v>22</v>
      </c>
      <c r="C37" s="7"/>
      <c r="D37" s="1">
        <v>1071</v>
      </c>
      <c r="E37" s="1">
        <v>189</v>
      </c>
      <c r="F37" s="18">
        <f t="shared" si="40"/>
        <v>0.17647058823529413</v>
      </c>
      <c r="G37" s="6">
        <v>559</v>
      </c>
      <c r="H37" s="6">
        <v>247</v>
      </c>
      <c r="I37" s="18">
        <f t="shared" si="41"/>
        <v>0.44186046511627908</v>
      </c>
      <c r="J37" s="6">
        <f t="shared" si="42"/>
        <v>512</v>
      </c>
      <c r="K37" s="19">
        <f t="shared" si="43"/>
        <v>0.91592128801431127</v>
      </c>
      <c r="L37" s="18">
        <f t="shared" si="44"/>
        <v>0.24452054794520547</v>
      </c>
      <c r="M37" s="19">
        <f t="shared" si="45"/>
        <v>0.12800549576368217</v>
      </c>
      <c r="N37" s="20">
        <v>1</v>
      </c>
      <c r="O37" s="20">
        <v>4</v>
      </c>
      <c r="P37" s="6">
        <f t="shared" si="46"/>
        <v>-58</v>
      </c>
      <c r="Q37" s="19">
        <f t="shared" si="47"/>
        <v>-0.23481781376518218</v>
      </c>
      <c r="R37" s="18">
        <f t="shared" si="48"/>
        <v>6.9562016930437981E-2</v>
      </c>
      <c r="S37" s="19">
        <f t="shared" si="49"/>
        <v>8.2802547770700632E-2</v>
      </c>
      <c r="T37" s="20">
        <v>6</v>
      </c>
      <c r="U37" s="20">
        <v>5</v>
      </c>
    </row>
    <row r="38" spans="1:21" ht="14.25" x14ac:dyDescent="0.2">
      <c r="A38"/>
      <c r="B38" s="8" t="s">
        <v>23</v>
      </c>
      <c r="C38" s="7"/>
      <c r="D38" s="1">
        <v>598</v>
      </c>
      <c r="E38" s="1">
        <v>596</v>
      </c>
      <c r="F38" s="18">
        <f t="shared" si="40"/>
        <v>0.99665551839464883</v>
      </c>
      <c r="G38" s="6">
        <v>588</v>
      </c>
      <c r="H38" s="6">
        <v>504</v>
      </c>
      <c r="I38" s="18">
        <f t="shared" si="41"/>
        <v>0.8571428571428571</v>
      </c>
      <c r="J38" s="6">
        <f t="shared" si="42"/>
        <v>10</v>
      </c>
      <c r="K38" s="19">
        <f t="shared" si="43"/>
        <v>1.7006802721088437E-2</v>
      </c>
      <c r="L38" s="18">
        <f t="shared" si="44"/>
        <v>0.13652968036529681</v>
      </c>
      <c r="M38" s="19">
        <f t="shared" si="45"/>
        <v>0.13464621021296083</v>
      </c>
      <c r="N38" s="20">
        <v>3</v>
      </c>
      <c r="O38" s="20">
        <v>2</v>
      </c>
      <c r="P38" s="6">
        <f t="shared" si="46"/>
        <v>92</v>
      </c>
      <c r="Q38" s="19">
        <f t="shared" si="47"/>
        <v>0.18253968253968253</v>
      </c>
      <c r="R38" s="18">
        <f t="shared" si="48"/>
        <v>0.21935958778064041</v>
      </c>
      <c r="S38" s="19">
        <f t="shared" si="49"/>
        <v>0.16895742541066042</v>
      </c>
      <c r="T38" s="20">
        <v>1</v>
      </c>
      <c r="U38" s="20">
        <v>2</v>
      </c>
    </row>
    <row r="39" spans="1:21" ht="14.25" x14ac:dyDescent="0.2">
      <c r="A39"/>
      <c r="B39" s="1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8"/>
      <c r="O39" s="20"/>
      <c r="P39" s="6"/>
      <c r="Q39" s="6"/>
      <c r="R39" s="6"/>
      <c r="S39" s="6"/>
      <c r="T39" s="8"/>
      <c r="U39" s="20"/>
    </row>
    <row r="40" spans="1:21" ht="14.25" x14ac:dyDescent="0.2">
      <c r="A40"/>
      <c r="B40" s="9" t="s">
        <v>24</v>
      </c>
      <c r="C40" s="7"/>
      <c r="D40" s="1">
        <f>SUM(D41:D43)</f>
        <v>269</v>
      </c>
      <c r="E40" s="1">
        <f>SUM(E41:E43)</f>
        <v>269</v>
      </c>
      <c r="F40" s="18">
        <f t="shared" ref="F40:F43" si="50">(E40/D40)</f>
        <v>1</v>
      </c>
      <c r="G40" s="6">
        <f>SUM(G41:G43)</f>
        <v>493</v>
      </c>
      <c r="H40" s="6">
        <f>SUM(H41:H43)</f>
        <v>445</v>
      </c>
      <c r="I40" s="18">
        <f t="shared" ref="I40:I43" si="51">(H40/G40)</f>
        <v>0.9026369168356998</v>
      </c>
      <c r="J40" s="6">
        <f t="shared" ref="J40:J43" si="52">(D40-G40)</f>
        <v>-224</v>
      </c>
      <c r="K40" s="19">
        <f t="shared" ref="K40:K43" si="53">(J40/G40)</f>
        <v>-0.45436105476673427</v>
      </c>
      <c r="L40" s="18">
        <f t="shared" ref="L40:L43" si="54">(D40/D$16)</f>
        <v>6.1415525114155253E-2</v>
      </c>
      <c r="M40" s="19">
        <f t="shared" ref="M40:M43" si="55">(G40/G$16)</f>
        <v>0.11289214563773757</v>
      </c>
      <c r="N40" s="20"/>
      <c r="O40" s="20"/>
      <c r="P40" s="6">
        <f t="shared" ref="P40:P43" si="56">(E40-H40)</f>
        <v>-176</v>
      </c>
      <c r="Q40" s="19">
        <f t="shared" ref="Q40:Q43" si="57">(P40/H40)</f>
        <v>-0.39550561797752809</v>
      </c>
      <c r="R40" s="18">
        <f t="shared" ref="R40:R43" si="58">(E40/E$16)</f>
        <v>9.9006256900993739E-2</v>
      </c>
      <c r="S40" s="19">
        <f t="shared" ref="S40:S43" si="59">(H40/H$16)</f>
        <v>0.14917867918203151</v>
      </c>
      <c r="T40" s="20"/>
      <c r="U40" s="20"/>
    </row>
    <row r="41" spans="1:21" ht="14.25" x14ac:dyDescent="0.2">
      <c r="A41"/>
      <c r="B41" s="8" t="s">
        <v>25</v>
      </c>
      <c r="C41" s="7"/>
      <c r="D41" s="1">
        <v>36</v>
      </c>
      <c r="E41" s="1">
        <v>36</v>
      </c>
      <c r="F41" s="18">
        <f t="shared" si="50"/>
        <v>1</v>
      </c>
      <c r="G41" s="6">
        <v>44</v>
      </c>
      <c r="H41" s="6">
        <v>44</v>
      </c>
      <c r="I41" s="18">
        <f t="shared" si="51"/>
        <v>1</v>
      </c>
      <c r="J41" s="6">
        <f t="shared" si="52"/>
        <v>-8</v>
      </c>
      <c r="K41" s="19">
        <f t="shared" si="53"/>
        <v>-0.18181818181818182</v>
      </c>
      <c r="L41" s="18">
        <f t="shared" si="54"/>
        <v>8.21917808219178E-3</v>
      </c>
      <c r="M41" s="19">
        <f t="shared" si="55"/>
        <v>1.0075566750629723E-2</v>
      </c>
      <c r="N41" s="20">
        <v>15</v>
      </c>
      <c r="O41" s="20">
        <v>13</v>
      </c>
      <c r="P41" s="6">
        <f t="shared" si="56"/>
        <v>-8</v>
      </c>
      <c r="Q41" s="19">
        <f t="shared" si="57"/>
        <v>-0.18181818181818182</v>
      </c>
      <c r="R41" s="18">
        <f t="shared" si="58"/>
        <v>1.3249907986750091E-2</v>
      </c>
      <c r="S41" s="19">
        <f t="shared" si="59"/>
        <v>1.4750251424740195E-2</v>
      </c>
      <c r="T41" s="20">
        <v>15</v>
      </c>
      <c r="U41" s="20">
        <v>12</v>
      </c>
    </row>
    <row r="42" spans="1:21" ht="14.25" x14ac:dyDescent="0.2">
      <c r="A42"/>
      <c r="B42" s="8" t="s">
        <v>26</v>
      </c>
      <c r="C42" s="7"/>
      <c r="D42" s="1">
        <v>170</v>
      </c>
      <c r="E42" s="1">
        <v>170</v>
      </c>
      <c r="F42" s="18">
        <f t="shared" si="50"/>
        <v>1</v>
      </c>
      <c r="G42" s="6">
        <v>216</v>
      </c>
      <c r="H42" s="6">
        <v>168</v>
      </c>
      <c r="I42" s="18">
        <f t="shared" si="51"/>
        <v>0.77777777777777779</v>
      </c>
      <c r="J42" s="6">
        <f t="shared" si="52"/>
        <v>-46</v>
      </c>
      <c r="K42" s="19">
        <f t="shared" si="53"/>
        <v>-0.21296296296296297</v>
      </c>
      <c r="L42" s="18">
        <f t="shared" si="54"/>
        <v>3.8812785388127852E-2</v>
      </c>
      <c r="M42" s="19">
        <f t="shared" si="55"/>
        <v>4.9461873139455007E-2</v>
      </c>
      <c r="N42" s="20">
        <v>8</v>
      </c>
      <c r="O42" s="20">
        <v>8</v>
      </c>
      <c r="P42" s="6">
        <f t="shared" si="56"/>
        <v>2</v>
      </c>
      <c r="Q42" s="19">
        <f t="shared" si="57"/>
        <v>1.1904761904761904E-2</v>
      </c>
      <c r="R42" s="18">
        <f t="shared" si="58"/>
        <v>6.2569009937430989E-2</v>
      </c>
      <c r="S42" s="19">
        <f t="shared" si="59"/>
        <v>5.631914180355347E-2</v>
      </c>
      <c r="T42" s="20">
        <v>8</v>
      </c>
      <c r="U42" s="20">
        <v>9</v>
      </c>
    </row>
    <row r="43" spans="1:21" ht="14.25" x14ac:dyDescent="0.2">
      <c r="A43"/>
      <c r="B43" s="8" t="s">
        <v>27</v>
      </c>
      <c r="C43" s="7"/>
      <c r="D43" s="1">
        <v>63</v>
      </c>
      <c r="E43" s="1">
        <v>63</v>
      </c>
      <c r="F43" s="18">
        <f t="shared" si="50"/>
        <v>1</v>
      </c>
      <c r="G43" s="6">
        <v>233</v>
      </c>
      <c r="H43" s="6">
        <v>233</v>
      </c>
      <c r="I43" s="18">
        <f t="shared" si="51"/>
        <v>1</v>
      </c>
      <c r="J43" s="6">
        <f t="shared" si="52"/>
        <v>-170</v>
      </c>
      <c r="K43" s="19">
        <f t="shared" si="53"/>
        <v>-0.72961373390557938</v>
      </c>
      <c r="L43" s="18">
        <f t="shared" si="54"/>
        <v>1.4383561643835616E-2</v>
      </c>
      <c r="M43" s="19">
        <f t="shared" si="55"/>
        <v>5.3354705747652852E-2</v>
      </c>
      <c r="N43" s="20">
        <v>11</v>
      </c>
      <c r="O43" s="20">
        <v>7</v>
      </c>
      <c r="P43" s="6">
        <f t="shared" si="56"/>
        <v>-170</v>
      </c>
      <c r="Q43" s="19">
        <f t="shared" si="57"/>
        <v>-0.72961373390557938</v>
      </c>
      <c r="R43" s="18">
        <f t="shared" si="58"/>
        <v>2.318733897681266E-2</v>
      </c>
      <c r="S43" s="19">
        <f t="shared" si="59"/>
        <v>7.8109285953737853E-2</v>
      </c>
      <c r="T43" s="20">
        <v>10</v>
      </c>
      <c r="U43" s="20">
        <v>6</v>
      </c>
    </row>
    <row r="44" spans="1:21" ht="14.25" x14ac:dyDescent="0.2">
      <c r="A44"/>
      <c r="B44" s="8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8"/>
      <c r="O44" s="20"/>
      <c r="P44" s="6"/>
      <c r="Q44" s="6"/>
      <c r="R44" s="6"/>
      <c r="S44" s="6"/>
      <c r="T44" s="8"/>
      <c r="U44" s="20"/>
    </row>
    <row r="45" spans="1:21" ht="14.25" x14ac:dyDescent="0.2">
      <c r="A45"/>
      <c r="B45" s="9" t="s">
        <v>37</v>
      </c>
      <c r="C45" s="7"/>
      <c r="F45" s="6"/>
      <c r="G45" s="6"/>
      <c r="H45" s="6"/>
      <c r="I45" s="6"/>
      <c r="J45" s="6"/>
      <c r="K45" s="6"/>
      <c r="L45" s="6"/>
      <c r="M45" s="6"/>
      <c r="N45" s="8"/>
      <c r="O45" s="20"/>
      <c r="P45" s="6"/>
      <c r="Q45" s="6"/>
      <c r="R45" s="6"/>
      <c r="S45" s="6"/>
      <c r="T45" s="8"/>
      <c r="U45" s="20"/>
    </row>
    <row r="46" spans="1:21" ht="14.25" x14ac:dyDescent="0.2">
      <c r="A46"/>
      <c r="B46" s="8" t="s">
        <v>41</v>
      </c>
      <c r="C46" s="7"/>
      <c r="F46" s="6"/>
      <c r="G46" s="6"/>
      <c r="H46" s="6"/>
      <c r="I46" s="6"/>
      <c r="J46" s="6"/>
      <c r="K46" s="6"/>
      <c r="L46" s="6"/>
      <c r="M46" s="6"/>
      <c r="N46" s="8"/>
      <c r="O46" s="20"/>
      <c r="P46" s="6"/>
      <c r="Q46" s="6"/>
      <c r="R46" s="6"/>
      <c r="S46" s="6"/>
      <c r="T46" s="8"/>
      <c r="U46" s="20"/>
    </row>
    <row r="47" spans="1:21" ht="14.25" x14ac:dyDescent="0.2">
      <c r="A47"/>
      <c r="B47" s="28" t="s">
        <v>52</v>
      </c>
      <c r="C47" s="7"/>
      <c r="F47" s="6"/>
      <c r="G47" s="6"/>
      <c r="H47" s="6"/>
      <c r="I47" s="6"/>
      <c r="J47" s="6"/>
      <c r="K47" s="19"/>
      <c r="L47" s="6"/>
      <c r="M47" s="19"/>
      <c r="N47" s="8"/>
      <c r="O47" s="20"/>
      <c r="P47" s="6"/>
      <c r="Q47" s="19"/>
      <c r="R47" s="6"/>
      <c r="S47" s="19"/>
      <c r="T47" s="8"/>
      <c r="U47" s="20"/>
    </row>
    <row r="48" spans="1:21" ht="14.25" x14ac:dyDescent="0.2">
      <c r="A48"/>
      <c r="B48" s="28" t="s">
        <v>53</v>
      </c>
      <c r="C48" s="7"/>
      <c r="F48" s="6"/>
      <c r="G48" s="6"/>
      <c r="H48" s="6"/>
      <c r="I48" s="6"/>
      <c r="J48" s="6"/>
      <c r="K48" s="19"/>
      <c r="L48" s="6"/>
      <c r="M48" s="19"/>
      <c r="N48" s="8"/>
      <c r="O48" s="20"/>
      <c r="P48" s="6"/>
      <c r="Q48" s="19"/>
      <c r="R48" s="6"/>
      <c r="S48" s="19"/>
      <c r="T48" s="8"/>
      <c r="U48" s="20"/>
    </row>
    <row r="49" spans="1:23" ht="14.25" x14ac:dyDescent="0.2">
      <c r="A49"/>
      <c r="B49" s="8" t="s">
        <v>28</v>
      </c>
      <c r="C49" s="7"/>
      <c r="D49" s="1">
        <v>17</v>
      </c>
      <c r="E49" s="1">
        <v>17</v>
      </c>
      <c r="F49" s="18">
        <f t="shared" ref="F49:F50" si="60">(E49/D49)</f>
        <v>1</v>
      </c>
      <c r="G49" s="6">
        <v>19</v>
      </c>
      <c r="H49" s="6">
        <v>19</v>
      </c>
      <c r="I49" s="18">
        <f t="shared" ref="I49:I50" si="61">(H49/G49)</f>
        <v>1</v>
      </c>
      <c r="J49" s="6">
        <f t="shared" ref="J49:J50" si="62">(D49-G49)</f>
        <v>-2</v>
      </c>
      <c r="K49" s="19">
        <f t="shared" ref="K49:K50" si="63">(J49/G49)</f>
        <v>-0.10526315789473684</v>
      </c>
      <c r="L49" s="18">
        <f t="shared" ref="L49:L50" si="64">(D49/D$16)</f>
        <v>3.8812785388127853E-3</v>
      </c>
      <c r="M49" s="19">
        <f t="shared" ref="M49:M50" si="65">(G49/G$16)</f>
        <v>4.3508129150446528E-3</v>
      </c>
      <c r="N49" s="20">
        <v>17</v>
      </c>
      <c r="O49" s="20">
        <v>17</v>
      </c>
      <c r="P49" s="6">
        <f t="shared" ref="P49:P50" si="66">(E49-H49)</f>
        <v>-2</v>
      </c>
      <c r="Q49" s="19">
        <f t="shared" ref="Q49:Q50" si="67">(P49/H49)</f>
        <v>-0.10526315789473684</v>
      </c>
      <c r="R49" s="18">
        <f>(E49/E$16)</f>
        <v>6.2569009937430992E-3</v>
      </c>
      <c r="S49" s="19">
        <f>(H49/H$16)</f>
        <v>6.369426751592357E-3</v>
      </c>
      <c r="T49" s="20">
        <v>17</v>
      </c>
      <c r="U49" s="20">
        <v>16</v>
      </c>
    </row>
    <row r="50" spans="1:23" ht="14.25" x14ac:dyDescent="0.2">
      <c r="A50"/>
      <c r="B50" s="8" t="s">
        <v>29</v>
      </c>
      <c r="C50" s="7"/>
      <c r="D50" s="1">
        <v>40</v>
      </c>
      <c r="E50" s="1">
        <v>40</v>
      </c>
      <c r="F50" s="18">
        <f t="shared" si="60"/>
        <v>1</v>
      </c>
      <c r="G50" s="6">
        <v>60</v>
      </c>
      <c r="H50" s="6">
        <v>60</v>
      </c>
      <c r="I50" s="18">
        <f t="shared" si="61"/>
        <v>1</v>
      </c>
      <c r="J50" s="6">
        <f t="shared" si="62"/>
        <v>-20</v>
      </c>
      <c r="K50" s="19">
        <f t="shared" si="63"/>
        <v>-0.33333333333333331</v>
      </c>
      <c r="L50" s="18">
        <f t="shared" si="64"/>
        <v>9.1324200913242004E-3</v>
      </c>
      <c r="M50" s="19">
        <f t="shared" si="65"/>
        <v>1.3739409205404167E-2</v>
      </c>
      <c r="N50" s="20">
        <v>14</v>
      </c>
      <c r="O50" s="20">
        <v>12</v>
      </c>
      <c r="P50" s="6">
        <f t="shared" si="66"/>
        <v>-20</v>
      </c>
      <c r="Q50" s="19">
        <f t="shared" si="67"/>
        <v>-0.33333333333333331</v>
      </c>
      <c r="R50" s="18">
        <f>(E50/E$16)</f>
        <v>1.4722119985277881E-2</v>
      </c>
      <c r="S50" s="19">
        <f>(H50/H$16)</f>
        <v>2.0113979215554811E-2</v>
      </c>
      <c r="T50" s="20">
        <v>14</v>
      </c>
      <c r="U50" s="20">
        <v>11</v>
      </c>
    </row>
    <row r="51" spans="1:23" ht="14.25" x14ac:dyDescent="0.2">
      <c r="A51"/>
      <c r="B51" s="8"/>
      <c r="C51" s="7"/>
      <c r="F51" s="6"/>
      <c r="G51" s="6"/>
      <c r="H51" s="6"/>
      <c r="I51" s="6"/>
      <c r="J51" s="6"/>
      <c r="K51" s="6"/>
      <c r="L51" s="6"/>
      <c r="M51" s="6"/>
      <c r="N51" s="8"/>
      <c r="O51" s="20"/>
      <c r="P51" s="6"/>
      <c r="Q51" s="6"/>
      <c r="R51" s="6"/>
      <c r="S51" s="6"/>
      <c r="T51" s="8"/>
      <c r="U51" s="20"/>
    </row>
    <row r="52" spans="1:23" ht="14.25" x14ac:dyDescent="0.2">
      <c r="A52"/>
      <c r="B52" s="9" t="s">
        <v>38</v>
      </c>
      <c r="C52" s="7"/>
      <c r="F52" s="6"/>
      <c r="G52" s="6"/>
      <c r="H52" s="6"/>
      <c r="I52" s="6"/>
      <c r="J52" s="6"/>
      <c r="K52" s="6"/>
      <c r="L52" s="6"/>
      <c r="M52" s="6"/>
      <c r="N52" s="8"/>
      <c r="O52" s="20"/>
      <c r="P52" s="6"/>
      <c r="Q52" s="6"/>
      <c r="R52" s="6"/>
      <c r="S52" s="6"/>
      <c r="T52" s="8"/>
      <c r="U52" s="20"/>
    </row>
    <row r="53" spans="1:23" ht="14.25" x14ac:dyDescent="0.2">
      <c r="A53"/>
      <c r="B53" s="8" t="s">
        <v>42</v>
      </c>
      <c r="C53" s="7"/>
      <c r="F53" s="6"/>
      <c r="G53" s="6"/>
      <c r="H53" s="6"/>
      <c r="I53" s="6"/>
      <c r="J53" s="6"/>
      <c r="K53" s="6"/>
      <c r="L53" s="6"/>
      <c r="M53" s="6"/>
      <c r="N53" s="8"/>
      <c r="O53" s="20"/>
      <c r="P53" s="6"/>
      <c r="Q53" s="6"/>
      <c r="R53" s="6"/>
      <c r="S53" s="6"/>
      <c r="T53" s="8"/>
      <c r="U53" s="20"/>
    </row>
    <row r="54" spans="1:23" ht="14.25" x14ac:dyDescent="0.2">
      <c r="A54"/>
      <c r="B54" s="28" t="s">
        <v>54</v>
      </c>
      <c r="C54" s="7"/>
      <c r="F54" s="6"/>
      <c r="G54" s="6"/>
      <c r="H54" s="6"/>
      <c r="I54" s="6"/>
      <c r="J54" s="6"/>
      <c r="K54" s="19"/>
      <c r="L54" s="6"/>
      <c r="M54" s="19"/>
      <c r="N54" s="8"/>
      <c r="O54" s="20"/>
      <c r="P54" s="6"/>
      <c r="Q54" s="19"/>
      <c r="R54" s="6"/>
      <c r="S54" s="19"/>
      <c r="T54" s="8"/>
      <c r="U54" s="20"/>
    </row>
    <row r="55" spans="1:23" ht="14.25" x14ac:dyDescent="0.2">
      <c r="A55"/>
      <c r="B55" s="28" t="s">
        <v>55</v>
      </c>
      <c r="C55" s="7"/>
      <c r="F55" s="6"/>
      <c r="G55" s="6"/>
      <c r="H55" s="6"/>
      <c r="I55" s="6"/>
      <c r="J55" s="6"/>
      <c r="K55" s="19"/>
      <c r="L55" s="6"/>
      <c r="M55" s="19"/>
      <c r="N55" s="8"/>
      <c r="O55" s="20"/>
      <c r="P55" s="6"/>
      <c r="Q55" s="19"/>
      <c r="R55" s="6"/>
      <c r="S55" s="19"/>
      <c r="T55" s="8"/>
      <c r="U55" s="20"/>
    </row>
    <row r="56" spans="1:23" ht="14.25" x14ac:dyDescent="0.2">
      <c r="A56"/>
      <c r="B56" s="8" t="s">
        <v>30</v>
      </c>
      <c r="C56" s="7"/>
      <c r="D56" s="1">
        <v>29</v>
      </c>
      <c r="E56" s="1">
        <v>29</v>
      </c>
      <c r="F56" s="18">
        <f t="shared" ref="F56" si="68">(E56/D56)</f>
        <v>1</v>
      </c>
      <c r="G56" s="6">
        <v>27</v>
      </c>
      <c r="H56" s="6">
        <v>27</v>
      </c>
      <c r="I56" s="18">
        <f>(H56/G56)</f>
        <v>1</v>
      </c>
      <c r="J56" s="6">
        <f>(D56-G56)</f>
        <v>2</v>
      </c>
      <c r="K56" s="19">
        <f>(J56/G56)</f>
        <v>7.407407407407407E-2</v>
      </c>
      <c r="L56" s="18">
        <f>(D56/D$16)</f>
        <v>6.6210045662100456E-3</v>
      </c>
      <c r="M56" s="19">
        <f>(G56/G$16)</f>
        <v>6.1827341424318758E-3</v>
      </c>
      <c r="N56" s="20">
        <v>16</v>
      </c>
      <c r="O56" s="20">
        <v>15</v>
      </c>
      <c r="P56" s="6">
        <f>(E56-H56)</f>
        <v>2</v>
      </c>
      <c r="Q56" s="19">
        <f>(P56/H56)</f>
        <v>7.407407407407407E-2</v>
      </c>
      <c r="R56" s="18">
        <f>(E56/E$16)</f>
        <v>1.0673536989326464E-2</v>
      </c>
      <c r="S56" s="19">
        <f>(H56/H$16)</f>
        <v>9.0512906469996639E-3</v>
      </c>
      <c r="T56" s="20">
        <v>16</v>
      </c>
      <c r="U56" s="20">
        <v>14</v>
      </c>
    </row>
    <row r="57" spans="1:23" ht="14.25" x14ac:dyDescent="0.2">
      <c r="A57"/>
      <c r="B57" s="8" t="s">
        <v>43</v>
      </c>
      <c r="C57" s="7"/>
      <c r="F57" s="6"/>
      <c r="G57" s="6"/>
      <c r="H57" s="6"/>
      <c r="I57" s="6"/>
      <c r="J57" s="6"/>
      <c r="K57" s="6"/>
      <c r="L57" s="6"/>
      <c r="M57" s="19"/>
      <c r="N57" s="8"/>
      <c r="O57" s="20"/>
      <c r="P57" s="6"/>
      <c r="Q57" s="6"/>
      <c r="R57" s="6"/>
      <c r="S57" s="6"/>
      <c r="T57" s="8"/>
      <c r="U57" s="20"/>
    </row>
    <row r="58" spans="1:23" ht="14.25" x14ac:dyDescent="0.2">
      <c r="A58"/>
      <c r="B58" s="28" t="s">
        <v>56</v>
      </c>
      <c r="C58" s="7"/>
      <c r="D58" s="1">
        <v>0</v>
      </c>
      <c r="E58" s="1">
        <v>0</v>
      </c>
      <c r="F58" s="18"/>
      <c r="G58" s="6">
        <v>0</v>
      </c>
      <c r="H58" s="6">
        <v>0</v>
      </c>
      <c r="I58" s="18"/>
      <c r="J58" s="6"/>
      <c r="K58" s="19"/>
      <c r="L58" s="18">
        <f>(D58/D$16)</f>
        <v>0</v>
      </c>
      <c r="M58" s="19">
        <f>(G58/G$16)</f>
        <v>0</v>
      </c>
      <c r="N58" s="8"/>
      <c r="O58" s="20"/>
      <c r="P58" s="6"/>
      <c r="Q58" s="19"/>
      <c r="R58" s="18">
        <f>(E58/E$16)</f>
        <v>0</v>
      </c>
      <c r="S58" s="19">
        <f>(H58/H$16)</f>
        <v>0</v>
      </c>
      <c r="T58" s="8"/>
      <c r="U58" s="20"/>
    </row>
    <row r="59" spans="1:23" ht="14.25" x14ac:dyDescent="0.2">
      <c r="A59"/>
      <c r="B59" s="28" t="s">
        <v>57</v>
      </c>
      <c r="C59" s="7"/>
      <c r="F59" s="6"/>
      <c r="G59" s="6"/>
      <c r="H59" s="6"/>
      <c r="I59" s="6"/>
      <c r="J59" s="6"/>
      <c r="K59" s="19"/>
      <c r="L59" s="6"/>
      <c r="M59" s="19"/>
      <c r="N59" s="8"/>
      <c r="O59" s="20"/>
      <c r="P59" s="6"/>
      <c r="Q59" s="19"/>
      <c r="R59" s="6"/>
      <c r="S59" s="19"/>
      <c r="T59" s="8"/>
      <c r="U59" s="20"/>
    </row>
    <row r="60" spans="1:23" ht="14.25" x14ac:dyDescent="0.2">
      <c r="A60"/>
      <c r="B60" s="8" t="s">
        <v>31</v>
      </c>
      <c r="C60" s="7"/>
      <c r="D60" s="1">
        <v>125</v>
      </c>
      <c r="E60" s="1">
        <v>59</v>
      </c>
      <c r="F60" s="18">
        <f t="shared" ref="F60" si="69">(E60/D60)</f>
        <v>0.47199999999999998</v>
      </c>
      <c r="G60" s="6">
        <v>35</v>
      </c>
      <c r="H60" s="6">
        <v>35</v>
      </c>
      <c r="I60" s="18">
        <f>(H60/G60)</f>
        <v>1</v>
      </c>
      <c r="J60" s="6">
        <f>(D60-G60)</f>
        <v>90</v>
      </c>
      <c r="K60" s="19">
        <f>(J60/G60)</f>
        <v>2.5714285714285716</v>
      </c>
      <c r="L60" s="18">
        <f>(D60/D$16)</f>
        <v>2.8538812785388126E-2</v>
      </c>
      <c r="M60" s="19">
        <f>(G60/G$16)</f>
        <v>8.014655369819098E-3</v>
      </c>
      <c r="N60" s="20">
        <v>9</v>
      </c>
      <c r="O60" s="20">
        <v>14</v>
      </c>
      <c r="P60" s="6">
        <f>(E60-H60)</f>
        <v>24</v>
      </c>
      <c r="Q60" s="19">
        <f>(P60/H60)</f>
        <v>0.68571428571428572</v>
      </c>
      <c r="R60" s="18">
        <f>(E60/E$16)</f>
        <v>2.1715126978284875E-2</v>
      </c>
      <c r="S60" s="19">
        <f>(H60/H$16)</f>
        <v>1.1733154542406973E-2</v>
      </c>
      <c r="T60" s="20">
        <v>12</v>
      </c>
      <c r="U60" s="20">
        <v>13</v>
      </c>
    </row>
    <row r="61" spans="1:23" ht="14.25" x14ac:dyDescent="0.2">
      <c r="A61"/>
      <c r="B61" s="8" t="s">
        <v>44</v>
      </c>
      <c r="C61" s="7"/>
      <c r="F61" s="6"/>
      <c r="G61" s="6"/>
      <c r="H61" s="6"/>
      <c r="I61" s="6"/>
      <c r="J61" s="6"/>
      <c r="K61" s="6"/>
      <c r="L61" s="6"/>
      <c r="M61" s="6"/>
      <c r="N61" s="8"/>
      <c r="O61" s="20"/>
      <c r="P61" s="6"/>
      <c r="Q61" s="6"/>
      <c r="R61" s="6"/>
      <c r="S61" s="6"/>
      <c r="T61" s="8"/>
      <c r="U61" s="20"/>
    </row>
    <row r="62" spans="1:23" ht="14.25" x14ac:dyDescent="0.2">
      <c r="A62"/>
      <c r="B62" s="28" t="s">
        <v>58</v>
      </c>
      <c r="C62" s="7"/>
      <c r="D62" s="1">
        <v>16</v>
      </c>
      <c r="E62" s="1">
        <v>16</v>
      </c>
      <c r="F62" s="18">
        <f t="shared" ref="F62" si="70">(E62/D62)</f>
        <v>1</v>
      </c>
      <c r="G62" s="6">
        <v>5</v>
      </c>
      <c r="H62" s="6">
        <v>5</v>
      </c>
      <c r="I62" s="18">
        <f>(H62/G62)</f>
        <v>1</v>
      </c>
      <c r="J62" s="6">
        <f>(D62-G62)</f>
        <v>11</v>
      </c>
      <c r="K62" s="19">
        <f>(J62/G62)</f>
        <v>2.2000000000000002</v>
      </c>
      <c r="L62" s="18">
        <f>(D62/D$16)</f>
        <v>3.6529680365296802E-3</v>
      </c>
      <c r="M62" s="19">
        <f>(G62/G$16)</f>
        <v>1.1449507671170141E-3</v>
      </c>
      <c r="N62" s="8"/>
      <c r="O62" s="20"/>
      <c r="P62" s="6">
        <f>(E62-H62)</f>
        <v>11</v>
      </c>
      <c r="Q62" s="19">
        <f>(P62/H62)</f>
        <v>2.2000000000000002</v>
      </c>
      <c r="R62" s="18">
        <f>(E62/E$16)</f>
        <v>5.8888479941111519E-3</v>
      </c>
      <c r="S62" s="19">
        <f>(H62/H$16)</f>
        <v>1.6761649346295675E-3</v>
      </c>
      <c r="T62" s="8"/>
      <c r="U62" s="20"/>
    </row>
    <row r="63" spans="1:23" ht="14.25" x14ac:dyDescent="0.2">
      <c r="A63"/>
      <c r="B63" s="29"/>
      <c r="C63" s="7"/>
      <c r="F63" s="6"/>
      <c r="G63" s="6"/>
      <c r="H63" s="6"/>
      <c r="I63" s="6"/>
      <c r="J63" s="6"/>
      <c r="K63" s="6"/>
      <c r="L63" s="6"/>
      <c r="M63" s="6"/>
      <c r="N63" s="8"/>
      <c r="O63" s="20"/>
      <c r="P63" s="6"/>
      <c r="Q63" s="6"/>
      <c r="R63" s="6"/>
      <c r="S63" s="6"/>
      <c r="T63" s="8"/>
      <c r="U63" s="20"/>
    </row>
    <row r="64" spans="1:23" ht="14.25" x14ac:dyDescent="0.2">
      <c r="A64"/>
      <c r="B64" s="9" t="s">
        <v>39</v>
      </c>
      <c r="C64" s="7"/>
      <c r="F64" s="6"/>
      <c r="G64" s="6"/>
      <c r="H64" s="6"/>
      <c r="I64" s="6"/>
      <c r="J64" s="6"/>
      <c r="K64" s="6"/>
      <c r="L64" s="6"/>
      <c r="M64" s="6"/>
      <c r="N64" s="8"/>
      <c r="O64" s="20"/>
      <c r="P64" s="6"/>
      <c r="Q64" s="6"/>
      <c r="R64" s="6"/>
      <c r="S64" s="6"/>
      <c r="T64" s="8"/>
      <c r="U64" s="20"/>
      <c r="V64" s="4"/>
      <c r="W64" s="4"/>
    </row>
    <row r="65" spans="1:23" ht="14.25" x14ac:dyDescent="0.2">
      <c r="A65"/>
      <c r="B65" s="8" t="s">
        <v>45</v>
      </c>
      <c r="C65" s="7"/>
      <c r="F65" s="6"/>
      <c r="G65" s="6"/>
      <c r="H65" s="6"/>
      <c r="I65" s="6"/>
      <c r="J65" s="6"/>
      <c r="K65" s="6"/>
      <c r="L65" s="6"/>
      <c r="M65" s="6"/>
      <c r="N65" s="8"/>
      <c r="O65" s="20"/>
      <c r="P65" s="6"/>
      <c r="Q65" s="6"/>
      <c r="R65" s="6"/>
      <c r="S65" s="6"/>
      <c r="T65" s="8"/>
      <c r="U65" s="20"/>
      <c r="V65" s="4"/>
      <c r="W65" s="4"/>
    </row>
    <row r="66" spans="1:23" ht="14.25" x14ac:dyDescent="0.2">
      <c r="A66"/>
      <c r="B66" s="8" t="s">
        <v>59</v>
      </c>
      <c r="C66" s="7"/>
      <c r="D66" s="1">
        <v>4</v>
      </c>
      <c r="E66" s="1">
        <v>4</v>
      </c>
      <c r="F66" s="18">
        <f t="shared" ref="F66:F67" si="71">(E66/D66)</f>
        <v>1</v>
      </c>
      <c r="G66" s="6">
        <v>6</v>
      </c>
      <c r="H66" s="6">
        <v>6</v>
      </c>
      <c r="I66" s="18">
        <f t="shared" ref="I66:I67" si="72">(H66/G66)</f>
        <v>1</v>
      </c>
      <c r="J66" s="6">
        <f t="shared" ref="J66:J67" si="73">(D66-G66)</f>
        <v>-2</v>
      </c>
      <c r="K66" s="19">
        <f t="shared" ref="K66:K67" si="74">(J66/G66)</f>
        <v>-0.33333333333333331</v>
      </c>
      <c r="L66" s="18">
        <f>(D66/D$16)</f>
        <v>9.1324200913242006E-4</v>
      </c>
      <c r="M66" s="19">
        <f>(G66/G$16)</f>
        <v>1.3739409205404168E-3</v>
      </c>
      <c r="N66" s="30">
        <v>18</v>
      </c>
      <c r="O66" s="20">
        <v>18</v>
      </c>
      <c r="P66" s="6">
        <f t="shared" ref="P66:P67" si="75">(E66-H66)</f>
        <v>-2</v>
      </c>
      <c r="Q66" s="19">
        <f t="shared" ref="Q66:Q67" si="76">(P66/H66)</f>
        <v>-0.33333333333333331</v>
      </c>
      <c r="R66" s="18">
        <f>(E66/E$16)</f>
        <v>1.472211998527788E-3</v>
      </c>
      <c r="S66" s="19">
        <f>(H66/H$16)</f>
        <v>2.0113979215554811E-3</v>
      </c>
      <c r="T66" s="30">
        <v>18</v>
      </c>
      <c r="U66" s="20">
        <v>18</v>
      </c>
      <c r="V66"/>
      <c r="W66"/>
    </row>
    <row r="67" spans="1:23" ht="14.25" x14ac:dyDescent="0.2">
      <c r="A67"/>
      <c r="B67" s="8" t="s">
        <v>32</v>
      </c>
      <c r="C67" s="7"/>
      <c r="D67" s="1">
        <v>60</v>
      </c>
      <c r="E67" s="1">
        <v>60</v>
      </c>
      <c r="F67" s="18">
        <f t="shared" si="71"/>
        <v>1</v>
      </c>
      <c r="G67" s="6">
        <v>24</v>
      </c>
      <c r="H67" s="6">
        <v>24</v>
      </c>
      <c r="I67" s="18">
        <f t="shared" si="72"/>
        <v>1</v>
      </c>
      <c r="J67" s="6">
        <f t="shared" si="73"/>
        <v>36</v>
      </c>
      <c r="K67" s="19">
        <f t="shared" si="74"/>
        <v>1.5</v>
      </c>
      <c r="L67" s="18">
        <f>(D67/D$16)</f>
        <v>1.3698630136986301E-2</v>
      </c>
      <c r="M67" s="19">
        <f>(G67/G$16)</f>
        <v>5.4957636821616673E-3</v>
      </c>
      <c r="N67" s="20">
        <v>12</v>
      </c>
      <c r="O67" s="20">
        <v>16</v>
      </c>
      <c r="P67" s="6">
        <f t="shared" si="75"/>
        <v>36</v>
      </c>
      <c r="Q67" s="19">
        <f t="shared" si="76"/>
        <v>1.5</v>
      </c>
      <c r="R67" s="18">
        <f>(E67/E$16)</f>
        <v>2.2083179977916818E-2</v>
      </c>
      <c r="S67" s="19">
        <f>(H67/H$16)</f>
        <v>8.0455916862219243E-3</v>
      </c>
      <c r="T67" s="20">
        <v>11</v>
      </c>
      <c r="U67" s="20">
        <v>15</v>
      </c>
      <c r="V67"/>
      <c r="W67"/>
    </row>
    <row r="68" spans="1:23" ht="14.25" x14ac:dyDescent="0.2">
      <c r="A68"/>
      <c r="B68" s="8" t="s">
        <v>60</v>
      </c>
      <c r="C68" s="7"/>
      <c r="F68" s="6"/>
      <c r="G68" s="6"/>
      <c r="H68" s="6"/>
      <c r="I68" s="6"/>
      <c r="J68" s="6"/>
      <c r="K68" s="19"/>
      <c r="L68" s="6"/>
      <c r="M68" s="19"/>
      <c r="N68" s="20"/>
      <c r="O68" s="7"/>
      <c r="P68" s="6"/>
      <c r="Q68" s="19"/>
      <c r="R68" s="6"/>
      <c r="S68" s="19"/>
      <c r="T68" s="6"/>
      <c r="U68" s="6"/>
      <c r="V68"/>
      <c r="W68"/>
    </row>
    <row r="69" spans="1:23" ht="14.25" x14ac:dyDescent="0.2">
      <c r="A69"/>
      <c r="B69" s="28" t="s">
        <v>61</v>
      </c>
      <c r="C69" s="7"/>
      <c r="D69" s="1">
        <v>8</v>
      </c>
      <c r="E69" s="1">
        <v>8</v>
      </c>
      <c r="F69" s="18">
        <f t="shared" ref="F69" si="77">(E69/D69)</f>
        <v>1</v>
      </c>
      <c r="G69" s="6">
        <v>7</v>
      </c>
      <c r="H69" s="6">
        <v>5</v>
      </c>
      <c r="I69" s="18">
        <f>(H69/G69)</f>
        <v>0.7142857142857143</v>
      </c>
      <c r="J69" s="6">
        <f>(D69-G69)</f>
        <v>1</v>
      </c>
      <c r="K69" s="19">
        <f>(J69/G69)</f>
        <v>0.14285714285714285</v>
      </c>
      <c r="L69" s="18">
        <f>(D69/D$16)</f>
        <v>1.8264840182648401E-3</v>
      </c>
      <c r="M69" s="19">
        <f>(G69/G$16)</f>
        <v>1.6029310739638196E-3</v>
      </c>
      <c r="N69" s="20"/>
      <c r="O69" s="7"/>
      <c r="P69" s="6">
        <f>(E69-H69)</f>
        <v>3</v>
      </c>
      <c r="Q69" s="19">
        <f>(P69/H69)</f>
        <v>0.6</v>
      </c>
      <c r="R69" s="18">
        <f>(E69/E$16)</f>
        <v>2.944423997055576E-3</v>
      </c>
      <c r="S69" s="19">
        <f>(H69/H$16)</f>
        <v>1.6761649346295675E-3</v>
      </c>
      <c r="T69" s="6"/>
      <c r="U69" s="6"/>
      <c r="V69"/>
      <c r="W69"/>
    </row>
    <row r="70" spans="1:23" ht="14.25" x14ac:dyDescent="0.2">
      <c r="A70"/>
      <c r="B70" s="6"/>
      <c r="C70" s="7"/>
      <c r="D70" s="6"/>
      <c r="E70" s="6"/>
      <c r="F70" s="6"/>
      <c r="G70" s="8"/>
      <c r="H70" s="8"/>
      <c r="I70" s="8"/>
      <c r="J70" s="8"/>
      <c r="K70" s="8"/>
      <c r="L70" s="6"/>
      <c r="M70" s="8"/>
      <c r="N70" s="8"/>
      <c r="O70" s="6"/>
      <c r="P70" s="8"/>
      <c r="Q70" s="8"/>
      <c r="R70" s="8"/>
      <c r="S70" s="8"/>
      <c r="T70" s="6"/>
      <c r="U70" s="6"/>
      <c r="V70"/>
      <c r="W70"/>
    </row>
    <row r="71" spans="1:23" ht="14.25" x14ac:dyDescent="0.2">
      <c r="B71" s="6"/>
      <c r="C71" s="7"/>
      <c r="D71" s="6"/>
      <c r="E71" s="6"/>
      <c r="F71" s="6"/>
      <c r="G71" s="8"/>
      <c r="H71" s="8"/>
      <c r="I71" s="8"/>
      <c r="J71" s="8"/>
      <c r="K71" s="8"/>
      <c r="L71" s="6"/>
      <c r="M71" s="8"/>
      <c r="N71" s="8"/>
      <c r="O71" s="6"/>
      <c r="P71" s="8"/>
      <c r="Q71" s="8"/>
      <c r="R71" s="8"/>
      <c r="S71" s="8"/>
      <c r="T71" s="6"/>
      <c r="U71" s="6"/>
    </row>
    <row r="72" spans="1:23" ht="14.25" x14ac:dyDescent="0.2">
      <c r="B72" s="31" t="s">
        <v>73</v>
      </c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8"/>
      <c r="O72" s="6"/>
      <c r="P72" s="6"/>
      <c r="Q72" s="6"/>
      <c r="R72" s="6"/>
      <c r="S72" s="6"/>
      <c r="T72" s="6"/>
      <c r="U72" s="6"/>
    </row>
    <row r="73" spans="1:23" ht="14.25" x14ac:dyDescent="0.2">
      <c r="B73" s="31" t="s">
        <v>33</v>
      </c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8"/>
      <c r="O73" s="6"/>
      <c r="P73" s="6"/>
      <c r="Q73" s="6"/>
      <c r="R73" s="6"/>
      <c r="S73" s="6"/>
      <c r="T73" s="6"/>
      <c r="U73" s="6"/>
    </row>
    <row r="74" spans="1:23" ht="14.25" x14ac:dyDescent="0.2">
      <c r="B74" s="32" t="s">
        <v>34</v>
      </c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8"/>
      <c r="O74" s="6"/>
      <c r="P74" s="6"/>
      <c r="Q74" s="6"/>
      <c r="R74" s="6"/>
      <c r="S74" s="6"/>
      <c r="T74" s="6"/>
      <c r="U74" s="6"/>
    </row>
    <row r="75" spans="1:23" ht="14.25" x14ac:dyDescent="0.2">
      <c r="B75" s="32" t="s">
        <v>35</v>
      </c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8"/>
      <c r="O75" s="6"/>
      <c r="P75" s="6"/>
      <c r="Q75" s="6"/>
      <c r="R75" s="6"/>
      <c r="S75" s="6"/>
      <c r="T75" s="6"/>
      <c r="U75" s="6"/>
    </row>
    <row r="76" spans="1:23" ht="14.25" x14ac:dyDescent="0.2">
      <c r="B76" s="32" t="s">
        <v>36</v>
      </c>
      <c r="C76" s="7"/>
      <c r="D76" s="6"/>
      <c r="E76" s="25"/>
      <c r="F76" s="6"/>
      <c r="G76" s="6"/>
      <c r="H76" s="6"/>
      <c r="I76" s="6"/>
      <c r="J76" s="6"/>
      <c r="K76" s="6"/>
      <c r="L76" s="6"/>
      <c r="M76" s="6"/>
      <c r="N76" s="8"/>
      <c r="O76" s="6"/>
      <c r="P76" s="6"/>
      <c r="Q76" s="6"/>
      <c r="R76" s="6"/>
      <c r="S76" s="6"/>
      <c r="T76" s="6"/>
      <c r="U76" s="6"/>
    </row>
    <row r="77" spans="1:23" ht="14.25" x14ac:dyDescent="0.2">
      <c r="B77" s="32" t="s">
        <v>46</v>
      </c>
      <c r="C77" s="7"/>
      <c r="D77" s="6"/>
      <c r="E77" s="25"/>
      <c r="F77" s="6"/>
      <c r="G77" s="6"/>
      <c r="H77" s="6"/>
      <c r="I77" s="6"/>
      <c r="J77" s="6"/>
      <c r="K77" s="6"/>
      <c r="L77" s="6"/>
      <c r="M77" s="6"/>
      <c r="N77" s="8"/>
      <c r="O77" s="6"/>
      <c r="P77" s="6"/>
      <c r="Q77" s="6"/>
      <c r="R77" s="6"/>
      <c r="S77" s="6"/>
      <c r="T77" s="6"/>
      <c r="U77" s="6"/>
    </row>
    <row r="78" spans="1:23" ht="14.25" x14ac:dyDescent="0.2">
      <c r="B78" s="32" t="s">
        <v>47</v>
      </c>
      <c r="C78" s="7"/>
      <c r="D78" s="6"/>
      <c r="E78" s="25"/>
      <c r="F78" s="6"/>
      <c r="G78" s="6"/>
      <c r="H78" s="6"/>
      <c r="I78" s="6"/>
      <c r="J78" s="6"/>
      <c r="K78" s="6"/>
      <c r="L78" s="6"/>
      <c r="M78" s="6"/>
      <c r="N78" s="8"/>
      <c r="O78" s="6"/>
      <c r="P78" s="6"/>
      <c r="Q78" s="6"/>
      <c r="R78" s="6"/>
      <c r="S78" s="6"/>
      <c r="T78" s="6"/>
      <c r="U78" s="6"/>
    </row>
    <row r="79" spans="1:23" ht="14.25" x14ac:dyDescent="0.2">
      <c r="B79" s="32" t="s">
        <v>48</v>
      </c>
      <c r="C79" s="7"/>
      <c r="D79" s="6"/>
      <c r="E79" s="25"/>
      <c r="F79" s="6"/>
      <c r="G79" s="6"/>
      <c r="H79" s="6"/>
      <c r="I79" s="6"/>
      <c r="J79" s="6"/>
      <c r="K79" s="6"/>
      <c r="L79" s="6"/>
      <c r="M79" s="6"/>
      <c r="N79" s="8"/>
      <c r="O79" s="6"/>
      <c r="P79" s="6"/>
      <c r="Q79" s="6"/>
      <c r="R79" s="6"/>
      <c r="S79" s="6"/>
      <c r="T79" s="6"/>
      <c r="U79" s="6"/>
    </row>
    <row r="80" spans="1:23" ht="14.25" x14ac:dyDescent="0.2">
      <c r="B80" s="8" t="s">
        <v>49</v>
      </c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8"/>
      <c r="O80" s="6"/>
      <c r="P80" s="6"/>
      <c r="Q80" s="6"/>
      <c r="R80" s="6"/>
      <c r="S80" s="6"/>
      <c r="T80" s="6"/>
      <c r="U80" s="6"/>
    </row>
    <row r="81" spans="2:21" ht="14.25" x14ac:dyDescent="0.2">
      <c r="B81" s="8" t="s">
        <v>50</v>
      </c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8"/>
      <c r="O81" s="6"/>
      <c r="P81" s="6"/>
      <c r="Q81" s="6"/>
      <c r="R81" s="6"/>
      <c r="S81" s="6"/>
      <c r="T81" s="6"/>
      <c r="U81" s="6"/>
    </row>
    <row r="82" spans="2:21" ht="14.25" x14ac:dyDescent="0.2">
      <c r="B82" s="8" t="s">
        <v>51</v>
      </c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8"/>
      <c r="O82" s="6"/>
      <c r="P82" s="6"/>
      <c r="Q82" s="6"/>
      <c r="R82" s="6"/>
      <c r="S82" s="6"/>
      <c r="T82" s="6"/>
      <c r="U82" s="6"/>
    </row>
    <row r="83" spans="2:21" x14ac:dyDescent="0.2">
      <c r="N83" s="5"/>
      <c r="T83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</sheetData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8F4760-6EB2-441B-9688-7989EE0DE142}"/>
</file>

<file path=customXml/itemProps2.xml><?xml version="1.0" encoding="utf-8"?>
<ds:datastoreItem xmlns:ds="http://schemas.openxmlformats.org/officeDocument/2006/customXml" ds:itemID="{6086D274-78AD-4069-AECB-E3E0085A7024}"/>
</file>

<file path=customXml/itemProps3.xml><?xml version="1.0" encoding="utf-8"?>
<ds:datastoreItem xmlns:ds="http://schemas.openxmlformats.org/officeDocument/2006/customXml" ds:itemID="{CDAD1975-D6E8-4C84-8F5A-7E983ED7D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2019-05-09T13:53:11Z</cp:lastPrinted>
  <dcterms:created xsi:type="dcterms:W3CDTF">2003-04-24T14:06:32Z</dcterms:created>
  <dcterms:modified xsi:type="dcterms:W3CDTF">2019-05-09T13:53:22Z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