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MAR19\"/>
    </mc:Choice>
  </mc:AlternateContent>
  <xr:revisionPtr revIDLastSave="0" documentId="8_{308F1A7E-7466-4982-A635-C4680BFCE4F2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C" sheetId="1" r:id="rId1"/>
  </sheets>
  <definedNames>
    <definedName name="_xlnm.Print_Area" localSheetId="0">'2C'!$B$2:$U$83</definedName>
  </definedNames>
  <calcPr calcId="179017"/>
</workbook>
</file>

<file path=xl/calcChain.xml><?xml version="1.0" encoding="utf-8"?>
<calcChain xmlns="http://schemas.openxmlformats.org/spreadsheetml/2006/main">
  <c r="S70" i="1" l="1"/>
  <c r="R70" i="1"/>
  <c r="S68" i="1"/>
  <c r="R68" i="1"/>
  <c r="S67" i="1"/>
  <c r="R67" i="1"/>
  <c r="S63" i="1"/>
  <c r="R63" i="1"/>
  <c r="S61" i="1"/>
  <c r="R61" i="1"/>
  <c r="S59" i="1"/>
  <c r="R59" i="1"/>
  <c r="S57" i="1"/>
  <c r="R57" i="1"/>
  <c r="S51" i="1"/>
  <c r="R51" i="1"/>
  <c r="S50" i="1"/>
  <c r="R50" i="1"/>
  <c r="S44" i="1"/>
  <c r="R44" i="1"/>
  <c r="S43" i="1"/>
  <c r="R43" i="1"/>
  <c r="S42" i="1"/>
  <c r="R42" i="1"/>
  <c r="S41" i="1"/>
  <c r="R41" i="1"/>
  <c r="S39" i="1"/>
  <c r="R39" i="1"/>
  <c r="S38" i="1"/>
  <c r="R38" i="1"/>
  <c r="S37" i="1"/>
  <c r="R37" i="1"/>
  <c r="S36" i="1"/>
  <c r="R36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M70" i="1"/>
  <c r="L70" i="1"/>
  <c r="M68" i="1"/>
  <c r="L68" i="1"/>
  <c r="M67" i="1"/>
  <c r="L67" i="1"/>
  <c r="M63" i="1"/>
  <c r="L63" i="1"/>
  <c r="M61" i="1"/>
  <c r="L61" i="1"/>
  <c r="M59" i="1"/>
  <c r="L59" i="1"/>
  <c r="M57" i="1"/>
  <c r="L57" i="1"/>
  <c r="M51" i="1"/>
  <c r="L51" i="1"/>
  <c r="M50" i="1"/>
  <c r="L50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P70" i="1"/>
  <c r="Q70" i="1" s="1"/>
  <c r="J70" i="1"/>
  <c r="K70" i="1" s="1"/>
  <c r="I70" i="1"/>
  <c r="F70" i="1"/>
  <c r="P68" i="1"/>
  <c r="Q68" i="1" s="1"/>
  <c r="J68" i="1"/>
  <c r="K68" i="1" s="1"/>
  <c r="I68" i="1"/>
  <c r="F68" i="1"/>
  <c r="P67" i="1"/>
  <c r="Q67" i="1" s="1"/>
  <c r="J67" i="1"/>
  <c r="K67" i="1" s="1"/>
  <c r="I67" i="1"/>
  <c r="F67" i="1"/>
  <c r="P63" i="1"/>
  <c r="Q63" i="1" s="1"/>
  <c r="J63" i="1"/>
  <c r="K63" i="1" s="1"/>
  <c r="I63" i="1"/>
  <c r="F63" i="1"/>
  <c r="P61" i="1"/>
  <c r="Q61" i="1" s="1"/>
  <c r="J61" i="1"/>
  <c r="K61" i="1" s="1"/>
  <c r="I61" i="1"/>
  <c r="F61" i="1"/>
  <c r="P57" i="1"/>
  <c r="Q57" i="1" s="1"/>
  <c r="J57" i="1"/>
  <c r="K57" i="1" s="1"/>
  <c r="I57" i="1"/>
  <c r="F57" i="1"/>
  <c r="P51" i="1"/>
  <c r="Q51" i="1" s="1"/>
  <c r="J51" i="1"/>
  <c r="K51" i="1" s="1"/>
  <c r="I51" i="1"/>
  <c r="F51" i="1"/>
  <c r="P50" i="1"/>
  <c r="Q50" i="1" s="1"/>
  <c r="J50" i="1"/>
  <c r="K50" i="1" s="1"/>
  <c r="I50" i="1"/>
  <c r="F50" i="1"/>
  <c r="P44" i="1"/>
  <c r="Q44" i="1" s="1"/>
  <c r="J44" i="1"/>
  <c r="K44" i="1" s="1"/>
  <c r="I44" i="1"/>
  <c r="F44" i="1"/>
  <c r="P43" i="1"/>
  <c r="Q43" i="1" s="1"/>
  <c r="J43" i="1"/>
  <c r="K43" i="1" s="1"/>
  <c r="I43" i="1"/>
  <c r="F43" i="1"/>
  <c r="P42" i="1"/>
  <c r="Q42" i="1" s="1"/>
  <c r="J42" i="1"/>
  <c r="K42" i="1" s="1"/>
  <c r="I42" i="1"/>
  <c r="F42" i="1"/>
  <c r="J41" i="1"/>
  <c r="K41" i="1" s="1"/>
  <c r="H41" i="1"/>
  <c r="G41" i="1"/>
  <c r="E41" i="1"/>
  <c r="D41" i="1"/>
  <c r="P39" i="1"/>
  <c r="Q39" i="1" s="1"/>
  <c r="K39" i="1"/>
  <c r="J39" i="1"/>
  <c r="I39" i="1"/>
  <c r="F39" i="1"/>
  <c r="P38" i="1"/>
  <c r="Q38" i="1" s="1"/>
  <c r="J38" i="1"/>
  <c r="K38" i="1" s="1"/>
  <c r="I38" i="1"/>
  <c r="F38" i="1"/>
  <c r="Q37" i="1"/>
  <c r="P37" i="1"/>
  <c r="J37" i="1"/>
  <c r="K37" i="1" s="1"/>
  <c r="I37" i="1"/>
  <c r="F37" i="1"/>
  <c r="P36" i="1"/>
  <c r="Q36" i="1" s="1"/>
  <c r="J36" i="1"/>
  <c r="K36" i="1" s="1"/>
  <c r="H36" i="1"/>
  <c r="G36" i="1"/>
  <c r="F36" i="1"/>
  <c r="E36" i="1"/>
  <c r="D36" i="1"/>
  <c r="P34" i="1"/>
  <c r="Q34" i="1" s="1"/>
  <c r="J34" i="1"/>
  <c r="K34" i="1" s="1"/>
  <c r="I34" i="1"/>
  <c r="F34" i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H28" i="1"/>
  <c r="G28" i="1"/>
  <c r="E28" i="1"/>
  <c r="D28" i="1"/>
  <c r="J28" i="1" s="1"/>
  <c r="K28" i="1" s="1"/>
  <c r="P25" i="1"/>
  <c r="Q25" i="1" s="1"/>
  <c r="J25" i="1"/>
  <c r="K25" i="1" s="1"/>
  <c r="H25" i="1"/>
  <c r="G25" i="1"/>
  <c r="F25" i="1"/>
  <c r="E25" i="1"/>
  <c r="D25" i="1"/>
  <c r="H24" i="1"/>
  <c r="P24" i="1" s="1"/>
  <c r="Q24" i="1" s="1"/>
  <c r="G24" i="1"/>
  <c r="E24" i="1"/>
  <c r="D24" i="1"/>
  <c r="F24" i="1" s="1"/>
  <c r="E23" i="1"/>
  <c r="H22" i="1"/>
  <c r="G22" i="1"/>
  <c r="E22" i="1"/>
  <c r="D22" i="1"/>
  <c r="J22" i="1" s="1"/>
  <c r="K22" i="1" s="1"/>
  <c r="P21" i="1"/>
  <c r="Q21" i="1" s="1"/>
  <c r="J21" i="1"/>
  <c r="K21" i="1" s="1"/>
  <c r="H21" i="1"/>
  <c r="G21" i="1"/>
  <c r="F21" i="1"/>
  <c r="E21" i="1"/>
  <c r="D21" i="1"/>
  <c r="H20" i="1"/>
  <c r="P20" i="1" s="1"/>
  <c r="Q20" i="1" s="1"/>
  <c r="G20" i="1"/>
  <c r="E20" i="1"/>
  <c r="D20" i="1"/>
  <c r="E19" i="1"/>
  <c r="P15" i="1"/>
  <c r="Q15" i="1" s="1"/>
  <c r="J15" i="1"/>
  <c r="K15" i="1" s="1"/>
  <c r="I15" i="1"/>
  <c r="F15" i="1"/>
  <c r="F41" i="1" l="1"/>
  <c r="P41" i="1"/>
  <c r="Q41" i="1" s="1"/>
  <c r="E17" i="1"/>
  <c r="G19" i="1"/>
  <c r="I20" i="1"/>
  <c r="G23" i="1"/>
  <c r="I24" i="1"/>
  <c r="J20" i="1"/>
  <c r="K20" i="1" s="1"/>
  <c r="F19" i="1"/>
  <c r="H19" i="1"/>
  <c r="F22" i="1"/>
  <c r="P22" i="1"/>
  <c r="Q22" i="1" s="1"/>
  <c r="H23" i="1"/>
  <c r="J24" i="1"/>
  <c r="K24" i="1" s="1"/>
  <c r="F28" i="1"/>
  <c r="P28" i="1"/>
  <c r="Q28" i="1" s="1"/>
  <c r="I41" i="1"/>
  <c r="I22" i="1"/>
  <c r="I28" i="1"/>
  <c r="D19" i="1"/>
  <c r="F20" i="1"/>
  <c r="D23" i="1"/>
  <c r="I21" i="1"/>
  <c r="I25" i="1"/>
  <c r="I36" i="1"/>
  <c r="H17" i="1" l="1"/>
  <c r="I19" i="1"/>
  <c r="G17" i="1"/>
  <c r="J23" i="1"/>
  <c r="K23" i="1" s="1"/>
  <c r="F23" i="1"/>
  <c r="P17" i="1"/>
  <c r="Q17" i="1" s="1"/>
  <c r="D17" i="1"/>
  <c r="J19" i="1"/>
  <c r="K19" i="1" s="1"/>
  <c r="I23" i="1"/>
  <c r="P23" i="1"/>
  <c r="Q23" i="1" s="1"/>
  <c r="P19" i="1"/>
  <c r="Q19" i="1" s="1"/>
  <c r="J17" i="1" l="1"/>
  <c r="K17" i="1" s="1"/>
  <c r="F17" i="1"/>
  <c r="I17" i="1"/>
</calcChain>
</file>

<file path=xl/sharedStrings.xml><?xml version="1.0" encoding="utf-8"?>
<sst xmlns="http://schemas.openxmlformats.org/spreadsheetml/2006/main" count="89" uniqueCount="74">
  <si>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</si>
  <si>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</si>
  <si>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</si>
  <si>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</si>
  <si>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</si>
  <si>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</si>
  <si>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</si>
  <si>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</si>
  <si>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</si>
  <si>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</si>
  <si>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</si>
  <si>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</si>
  <si>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2C.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</si>
  <si>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</si>
  <si>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</si>
  <si>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</si>
  <si>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</si>
  <si>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</si>
  <si>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</si>
  <si>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</si>
  <si>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</si>
  <si>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</si>
  <si>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</si>
  <si>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</si>
  <si>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</si>
  <si>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</si>
  <si>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</si>
  <si>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</si>
  <si>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</si>
  <si>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</si>
  <si>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</si>
  <si>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</si>
  <si>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</si>
  <si>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</si>
  <si>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</si>
  <si>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</si>
  <si>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</si>
  <si>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</si>
  <si>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</si>
  <si>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</si>
  <si>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</si>
  <si>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</si>
  <si>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</si>
  <si>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</si>
  <si>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</si>
  <si>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</si>
  <si>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</si>
  <si>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</si>
  <si>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</si>
  <si>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</si>
  <si>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</si>
  <si>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</si>
  <si>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</si>
  <si>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</si>
  <si>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</si>
  <si>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</si>
  <si>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</si>
  <si>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</si>
  <si>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</si>
  <si>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</si>
  <si>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</si>
  <si>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</si>
  <si>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SERVICES.</t>
  </si>
  <si>
    <t>NEW HOUSING UNITS AUTHORIZED FOR CONSTRUCTION YEAR TO DATE MARCH  2019 AND 2016</t>
  </si>
  <si>
    <t>MARCH 2019</t>
  </si>
  <si>
    <t>MARCH 2016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</si>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</sst>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1" fontId="3" fillId="0" borderId="0" xfId="0" applyNumberFormat="1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41" fontId="4" fillId="0" borderId="0" xfId="0" applyNumberFormat="1" applyFont="1"/>
    <xf numFmtId="10" fontId="3" fillId="0" borderId="0" xfId="0" applyNumberFormat="1" applyFont="1"/>
    <xf numFmtId="10" fontId="3" fillId="0" borderId="0" xfId="1" applyNumberFormat="1" applyFont="1"/>
    <xf numFmtId="41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Font="1" applyBorder="1"/>
    <xf numFmtId="3" fontId="4" fillId="0" borderId="0" xfId="0" applyNumberFormat="1" applyFont="1" applyBorder="1"/>
    <xf numFmtId="41" fontId="3" fillId="0" borderId="0" xfId="0" applyNumberFormat="1" applyFont="1" applyAlignment="1">
      <alignment horizontal="right"/>
    </xf>
    <xf numFmtId="3" fontId="6" fillId="0" borderId="0" xfId="0" applyNumberFormat="1" applyFont="1" applyBorder="1"/>
    <xf numFmtId="41" fontId="7" fillId="0" borderId="0" xfId="0" applyNumberFormat="1" applyFont="1"/>
    <xf numFmtId="1" fontId="3" fillId="0" borderId="0" xfId="0" applyNumberFormat="1" applyFont="1" applyAlignment="1">
      <alignment horizontal="center"/>
    </xf>
    <xf numFmtId="0" fontId="8" fillId="0" borderId="0" xfId="0" applyFont="1"/>
    <xf numFmtId="42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/>
    <xf numFmtId="49" fontId="3" fillId="0" borderId="0" xfId="0" applyNumberFormat="1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2"/>
  <sheetViews>
    <sheetView tabSelected="1" workbookViewId="0">
      <selection activeCell="B2" sqref="B2:U83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5" width="9.28515625" style="1" customWidth="1"/>
    <col min="6" max="6" width="10.7109375" style="1" bestFit="1" customWidth="1"/>
    <col min="7" max="8" width="9.28515625" style="1" customWidth="1"/>
    <col min="9" max="9" width="10.7109375" style="1" bestFit="1" customWidth="1"/>
    <col min="10" max="10" width="9.28515625" style="1" customWidth="1"/>
    <col min="11" max="11" width="10.7109375" style="1" bestFit="1" customWidth="1"/>
    <col min="12" max="16" width="9.28515625" style="1" customWidth="1"/>
    <col min="17" max="17" width="10.7109375" style="1" bestFit="1" customWidth="1"/>
    <col min="18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4.25" x14ac:dyDescent="0.2">
      <c r="A2"/>
      <c r="B2" s="6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6"/>
      <c r="V2"/>
      <c r="W2"/>
    </row>
    <row r="3" spans="1:23" ht="18" x14ac:dyDescent="0.25">
      <c r="A3"/>
      <c r="B3" s="32" t="s">
        <v>63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6"/>
      <c r="V3"/>
      <c r="W3"/>
    </row>
    <row r="4" spans="1:23" ht="14.25" x14ac:dyDescent="0.2">
      <c r="A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6"/>
      <c r="V4"/>
      <c r="W4"/>
    </row>
    <row r="5" spans="1:23" ht="14.25" x14ac:dyDescent="0.2">
      <c r="A5"/>
      <c r="B5" s="8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6"/>
      <c r="V5" s="3"/>
      <c r="W5" s="3"/>
    </row>
    <row r="6" spans="1:23" ht="14.25" x14ac:dyDescent="0.2">
      <c r="A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6"/>
      <c r="V6" s="2"/>
      <c r="W6" s="2"/>
    </row>
    <row r="7" spans="1:23" ht="14.25" x14ac:dyDescent="0.2">
      <c r="A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2"/>
      <c r="W7" s="2"/>
    </row>
    <row r="8" spans="1:23" ht="14.25" x14ac:dyDescent="0.2">
      <c r="A8"/>
      <c r="B8" s="8"/>
      <c r="C8" s="8"/>
      <c r="D8" s="9" t="s">
        <v>1</v>
      </c>
      <c r="E8" s="9"/>
      <c r="F8" s="9"/>
      <c r="G8" s="9" t="s">
        <v>1</v>
      </c>
      <c r="H8" s="9"/>
      <c r="I8" s="9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6"/>
    </row>
    <row r="9" spans="1:23" ht="14.25" x14ac:dyDescent="0.2">
      <c r="A9"/>
      <c r="B9" s="8"/>
      <c r="C9" s="8"/>
      <c r="D9" s="10" t="s">
        <v>64</v>
      </c>
      <c r="E9" s="9"/>
      <c r="F9" s="9"/>
      <c r="G9" s="10" t="s">
        <v>65</v>
      </c>
      <c r="H9" s="9"/>
      <c r="I9" s="9"/>
      <c r="J9" s="6"/>
      <c r="K9" s="9"/>
      <c r="L9" s="11" t="s">
        <v>2</v>
      </c>
      <c r="M9" s="9"/>
      <c r="N9" s="9"/>
      <c r="O9" s="9"/>
      <c r="P9" s="9" t="s">
        <v>3</v>
      </c>
      <c r="Q9" s="9"/>
      <c r="R9" s="12"/>
      <c r="S9" s="9"/>
      <c r="T9" s="9"/>
      <c r="U9" s="9"/>
    </row>
    <row r="10" spans="1:23" ht="14.25" x14ac:dyDescent="0.2">
      <c r="A10"/>
      <c r="B10" s="8"/>
      <c r="C10" s="8"/>
      <c r="D10" s="8"/>
      <c r="E10" s="8"/>
      <c r="F10" s="8"/>
      <c r="G10" s="8"/>
      <c r="H10" s="8"/>
      <c r="I10" s="13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  <c r="U10" s="8"/>
    </row>
    <row r="11" spans="1:23" ht="14.25" x14ac:dyDescent="0.2">
      <c r="A11"/>
      <c r="B11" s="8"/>
      <c r="C11" s="8"/>
      <c r="D11" s="14"/>
      <c r="E11" s="14"/>
      <c r="F11" s="14" t="s">
        <v>7</v>
      </c>
      <c r="G11" s="14"/>
      <c r="H11" s="14"/>
      <c r="I11" s="14" t="s">
        <v>7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  <c r="U11" s="8"/>
    </row>
    <row r="12" spans="1:23" ht="14.25" x14ac:dyDescent="0.2">
      <c r="A12"/>
      <c r="B12" s="8"/>
      <c r="C12" s="8"/>
      <c r="D12" s="14"/>
      <c r="E12" s="14" t="s">
        <v>8</v>
      </c>
      <c r="F12" s="14" t="s">
        <v>8</v>
      </c>
      <c r="G12" s="14"/>
      <c r="H12" s="14" t="s">
        <v>8</v>
      </c>
      <c r="I12" s="14" t="s">
        <v>8</v>
      </c>
      <c r="J12" s="9" t="s">
        <v>5</v>
      </c>
      <c r="K12" s="9"/>
      <c r="L12" s="9" t="s">
        <v>4</v>
      </c>
      <c r="M12" s="9"/>
      <c r="N12" s="9" t="s">
        <v>6</v>
      </c>
      <c r="O12" s="9"/>
      <c r="P12" s="9" t="s">
        <v>5</v>
      </c>
      <c r="Q12" s="9"/>
      <c r="R12" s="9" t="s">
        <v>4</v>
      </c>
      <c r="S12" s="9"/>
      <c r="T12" s="9" t="s">
        <v>6</v>
      </c>
      <c r="U12" s="9"/>
    </row>
    <row r="13" spans="1:23" ht="14.25" x14ac:dyDescent="0.2">
      <c r="A13"/>
      <c r="B13" s="8" t="s">
        <v>0</v>
      </c>
      <c r="C13" s="8"/>
      <c r="D13" s="14" t="s">
        <v>9</v>
      </c>
      <c r="E13" s="14" t="s">
        <v>10</v>
      </c>
      <c r="F13" s="14" t="s">
        <v>10</v>
      </c>
      <c r="G13" s="14" t="s">
        <v>9</v>
      </c>
      <c r="H13" s="14" t="s">
        <v>10</v>
      </c>
      <c r="I13" s="14" t="s">
        <v>10</v>
      </c>
      <c r="J13" s="14" t="s">
        <v>11</v>
      </c>
      <c r="K13" s="14" t="s">
        <v>7</v>
      </c>
      <c r="L13" s="14">
        <v>2019</v>
      </c>
      <c r="M13" s="14">
        <v>2016</v>
      </c>
      <c r="N13" s="14">
        <v>2019</v>
      </c>
      <c r="O13" s="14">
        <v>2016</v>
      </c>
      <c r="P13" s="14" t="s">
        <v>11</v>
      </c>
      <c r="Q13" s="14" t="s">
        <v>7</v>
      </c>
      <c r="R13" s="14">
        <v>2019</v>
      </c>
      <c r="S13" s="14">
        <v>2016</v>
      </c>
      <c r="T13" s="14">
        <v>2019</v>
      </c>
      <c r="U13" s="14">
        <v>2016</v>
      </c>
    </row>
    <row r="14" spans="1:23" ht="14.25" x14ac:dyDescent="0.2">
      <c r="A14"/>
      <c r="B14" s="1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3" ht="14.25" x14ac:dyDescent="0.2">
      <c r="B15" s="16" t="s">
        <v>66</v>
      </c>
      <c r="C15" s="13"/>
      <c r="D15" s="13">
        <v>4452</v>
      </c>
      <c r="E15" s="13">
        <v>2789</v>
      </c>
      <c r="F15" s="17">
        <f>(E15/D15)</f>
        <v>0.62646001796945194</v>
      </c>
      <c r="G15" s="13">
        <v>3650</v>
      </c>
      <c r="H15" s="13">
        <v>2571</v>
      </c>
      <c r="I15" s="17">
        <f t="shared" ref="I15" si="0">(H15/G15)</f>
        <v>0.70438356164383564</v>
      </c>
      <c r="J15" s="13">
        <f>(D15-G15)</f>
        <v>802</v>
      </c>
      <c r="K15" s="18">
        <f>(J15/G15)</f>
        <v>0.21972602739726027</v>
      </c>
      <c r="L15" s="18">
        <f>(D15/D$17)</f>
        <v>1.0164383561643835</v>
      </c>
      <c r="M15" s="18">
        <f>(G15/G$17)</f>
        <v>1.043751787246211</v>
      </c>
      <c r="N15" s="7"/>
      <c r="O15" s="7"/>
      <c r="P15" s="13">
        <f>(E15-H15)</f>
        <v>218</v>
      </c>
      <c r="Q15" s="18">
        <f>(P15/H15)</f>
        <v>8.4791909762738232E-2</v>
      </c>
      <c r="R15" s="18">
        <f>(E15/E$17)</f>
        <v>1.0264998159735002</v>
      </c>
      <c r="S15" s="18">
        <f>(H15/H$17)</f>
        <v>1.0632754342431763</v>
      </c>
      <c r="T15" s="19"/>
      <c r="U15" s="19"/>
    </row>
    <row r="16" spans="1:23" ht="14.25" x14ac:dyDescent="0.2">
      <c r="A16"/>
      <c r="B16" s="20"/>
      <c r="C16" s="6"/>
      <c r="D16" s="13"/>
      <c r="E16" s="13"/>
      <c r="F16" s="13"/>
      <c r="G16" s="13"/>
      <c r="H16" s="13"/>
      <c r="I16" s="6"/>
      <c r="J16" s="13"/>
      <c r="K16" s="13"/>
      <c r="L16" s="13"/>
      <c r="M16" s="13"/>
      <c r="N16" s="7"/>
      <c r="O16" s="7"/>
      <c r="P16" s="13"/>
      <c r="Q16" s="13"/>
      <c r="R16" s="13"/>
      <c r="S16" s="13"/>
      <c r="T16" s="7"/>
      <c r="U16" s="7"/>
    </row>
    <row r="17" spans="1:21" ht="14.25" x14ac:dyDescent="0.2">
      <c r="A17"/>
      <c r="B17" s="21" t="s">
        <v>67</v>
      </c>
      <c r="C17" s="6"/>
      <c r="D17" s="13">
        <f t="shared" ref="D17:E17" si="1">(D19+D23)</f>
        <v>4380</v>
      </c>
      <c r="E17" s="13">
        <f t="shared" si="1"/>
        <v>2717</v>
      </c>
      <c r="F17" s="17">
        <f>(E17/D17)</f>
        <v>0.6203196347031964</v>
      </c>
      <c r="G17" s="13">
        <f>(G19+G23)</f>
        <v>3497</v>
      </c>
      <c r="H17" s="13">
        <f t="shared" ref="H17" si="2">(H19+H23)</f>
        <v>2418</v>
      </c>
      <c r="I17" s="17">
        <f t="shared" ref="I17" si="3">(H17/G17)</f>
        <v>0.69144981412639406</v>
      </c>
      <c r="J17" s="13">
        <f>(D17-G17)</f>
        <v>883</v>
      </c>
      <c r="K17" s="18">
        <f>(J17/G17)</f>
        <v>0.25250214469545323</v>
      </c>
      <c r="L17" s="18">
        <f>(D17/D$17)</f>
        <v>1</v>
      </c>
      <c r="M17" s="18">
        <f>(G17/G$17)</f>
        <v>1</v>
      </c>
      <c r="N17" s="7"/>
      <c r="O17" s="7"/>
      <c r="P17" s="13">
        <f>(E17-H17)</f>
        <v>299</v>
      </c>
      <c r="Q17" s="18">
        <f>(P17/H17)</f>
        <v>0.12365591397849462</v>
      </c>
      <c r="R17" s="18">
        <f>(E17/E$17)</f>
        <v>1</v>
      </c>
      <c r="S17" s="18">
        <f>(H17/H$17)</f>
        <v>1</v>
      </c>
      <c r="T17" s="7"/>
      <c r="U17" s="7"/>
    </row>
    <row r="18" spans="1:21" ht="14.25" x14ac:dyDescent="0.2">
      <c r="A18"/>
      <c r="B18" s="22"/>
      <c r="C18" s="6"/>
      <c r="D18" s="13"/>
      <c r="E18" s="13"/>
      <c r="F18" s="13"/>
      <c r="G18" s="13"/>
      <c r="H18" s="13"/>
      <c r="I18" s="23"/>
      <c r="J18" s="13"/>
      <c r="K18" s="18"/>
      <c r="L18" s="18"/>
      <c r="M18" s="18"/>
      <c r="N18" s="7"/>
      <c r="O18" s="7"/>
      <c r="P18" s="13"/>
      <c r="Q18" s="18"/>
      <c r="R18" s="18"/>
      <c r="S18" s="18"/>
      <c r="T18" s="7"/>
      <c r="U18" s="7"/>
    </row>
    <row r="19" spans="1:21" ht="14.25" x14ac:dyDescent="0.2">
      <c r="A19"/>
      <c r="B19" s="22" t="s">
        <v>68</v>
      </c>
      <c r="C19" s="6"/>
      <c r="D19" s="23">
        <f t="shared" ref="D19:E19" si="4">(D20+D21+D22)</f>
        <v>4286</v>
      </c>
      <c r="E19" s="23">
        <f t="shared" si="4"/>
        <v>2623</v>
      </c>
      <c r="F19" s="17">
        <f t="shared" ref="F19:F25" si="5">(E19/D19)</f>
        <v>0.61199253383107788</v>
      </c>
      <c r="G19" s="23">
        <f>(G20+G21+G22)</f>
        <v>3241</v>
      </c>
      <c r="H19" s="23">
        <f t="shared" ref="H19" si="6">(H20+H21+H22)</f>
        <v>2314</v>
      </c>
      <c r="I19" s="17">
        <f t="shared" ref="I19:I25" si="7">(H19/G19)</f>
        <v>0.71397716754088247</v>
      </c>
      <c r="J19" s="13">
        <f t="shared" ref="J19:J25" si="8">(D19-G19)</f>
        <v>1045</v>
      </c>
      <c r="K19" s="18">
        <f t="shared" ref="K19:K25" si="9">(J19/G19)</f>
        <v>0.32243134834927489</v>
      </c>
      <c r="L19" s="18">
        <f t="shared" ref="L19:L25" si="10">(D19/D$17)</f>
        <v>0.97853881278538812</v>
      </c>
      <c r="M19" s="18">
        <f t="shared" ref="M19:M25" si="11">(G19/G$17)</f>
        <v>0.92679439519588214</v>
      </c>
      <c r="N19" s="7"/>
      <c r="O19" s="7"/>
      <c r="P19" s="13">
        <f t="shared" ref="P19:P25" si="12">(E19-H19)</f>
        <v>309</v>
      </c>
      <c r="Q19" s="18">
        <f t="shared" ref="Q19:Q25" si="13">(P19/H19)</f>
        <v>0.13353500432152118</v>
      </c>
      <c r="R19" s="18">
        <f t="shared" ref="R19:R25" si="14">(E19/E$17)</f>
        <v>0.96540301803459694</v>
      </c>
      <c r="S19" s="18">
        <f t="shared" ref="S19:S25" si="15">(H19/H$17)</f>
        <v>0.956989247311828</v>
      </c>
      <c r="T19" s="7"/>
      <c r="U19" s="7"/>
    </row>
    <row r="20" spans="1:21" ht="14.25" x14ac:dyDescent="0.2">
      <c r="A20"/>
      <c r="B20" s="24" t="s">
        <v>69</v>
      </c>
      <c r="C20" s="6"/>
      <c r="D20" s="23">
        <f t="shared" ref="D20:E20" si="16">(D29+D30+D38+D39)</f>
        <v>2713</v>
      </c>
      <c r="E20" s="23">
        <f t="shared" si="16"/>
        <v>1367</v>
      </c>
      <c r="F20" s="17">
        <f t="shared" si="5"/>
        <v>0.50387025433099886</v>
      </c>
      <c r="G20" s="23">
        <f>(G29+G30+G38+G39)</f>
        <v>1947</v>
      </c>
      <c r="H20" s="23">
        <f t="shared" ref="H20" si="17">(H29+H30+H38+H39)</f>
        <v>1313</v>
      </c>
      <c r="I20" s="17">
        <f t="shared" si="7"/>
        <v>0.67437082691319983</v>
      </c>
      <c r="J20" s="13">
        <f t="shared" si="8"/>
        <v>766</v>
      </c>
      <c r="K20" s="18">
        <f t="shared" si="9"/>
        <v>0.39342578325629174</v>
      </c>
      <c r="L20" s="18">
        <f t="shared" si="10"/>
        <v>0.61940639269406395</v>
      </c>
      <c r="M20" s="18">
        <f t="shared" si="11"/>
        <v>0.55676293966256796</v>
      </c>
      <c r="N20" s="7"/>
      <c r="O20" s="7"/>
      <c r="P20" s="13">
        <f t="shared" si="12"/>
        <v>54</v>
      </c>
      <c r="Q20" s="18">
        <f t="shared" si="13"/>
        <v>4.112718964204113E-2</v>
      </c>
      <c r="R20" s="18">
        <f t="shared" si="14"/>
        <v>0.5031284504968716</v>
      </c>
      <c r="S20" s="18">
        <f t="shared" si="15"/>
        <v>0.543010752688172</v>
      </c>
      <c r="T20" s="7"/>
      <c r="U20" s="7"/>
    </row>
    <row r="21" spans="1:21" ht="14.25" x14ac:dyDescent="0.2">
      <c r="A21"/>
      <c r="B21" s="24" t="s">
        <v>70</v>
      </c>
      <c r="C21" s="6"/>
      <c r="D21" s="23">
        <f t="shared" ref="D21:E21" si="18">(D31+D32+D33+D37+D42+D43+D44+D57+D61)</f>
        <v>1473</v>
      </c>
      <c r="E21" s="23">
        <f t="shared" si="18"/>
        <v>1156</v>
      </c>
      <c r="F21" s="17">
        <f t="shared" si="5"/>
        <v>0.78479293957909024</v>
      </c>
      <c r="G21" s="23">
        <f>(G31+G32+G33+G37+G42+G43+G44+G57+G61)</f>
        <v>1224</v>
      </c>
      <c r="H21" s="23">
        <f t="shared" ref="H21" si="19">(H31+H32+H33+H37+H42+H43+H44+H57+H61)</f>
        <v>947</v>
      </c>
      <c r="I21" s="17">
        <f t="shared" si="7"/>
        <v>0.77369281045751637</v>
      </c>
      <c r="J21" s="13">
        <f t="shared" si="8"/>
        <v>249</v>
      </c>
      <c r="K21" s="18">
        <f t="shared" si="9"/>
        <v>0.20343137254901961</v>
      </c>
      <c r="L21" s="18">
        <f t="shared" si="10"/>
        <v>0.33630136986301368</v>
      </c>
      <c r="M21" s="18">
        <f t="shared" si="11"/>
        <v>0.3500142979696883</v>
      </c>
      <c r="N21" s="7"/>
      <c r="O21" s="7"/>
      <c r="P21" s="13">
        <f t="shared" si="12"/>
        <v>209</v>
      </c>
      <c r="Q21" s="18">
        <f t="shared" si="13"/>
        <v>0.22069693769799367</v>
      </c>
      <c r="R21" s="18">
        <f t="shared" si="14"/>
        <v>0.42546926757453074</v>
      </c>
      <c r="S21" s="18">
        <f t="shared" si="15"/>
        <v>0.39164598842018195</v>
      </c>
      <c r="T21" s="7"/>
      <c r="U21" s="7"/>
    </row>
    <row r="22" spans="1:21" ht="14.25" x14ac:dyDescent="0.2">
      <c r="A22"/>
      <c r="B22" s="24" t="s">
        <v>71</v>
      </c>
      <c r="C22" s="6"/>
      <c r="D22" s="23">
        <f t="shared" ref="D22:E22" si="20">(D51+D68)</f>
        <v>100</v>
      </c>
      <c r="E22" s="23">
        <f t="shared" si="20"/>
        <v>100</v>
      </c>
      <c r="F22" s="17">
        <f t="shared" si="5"/>
        <v>1</v>
      </c>
      <c r="G22" s="23">
        <f>(G51+G68)</f>
        <v>70</v>
      </c>
      <c r="H22" s="23">
        <f t="shared" ref="H22" si="21">(H51+H68)</f>
        <v>54</v>
      </c>
      <c r="I22" s="17">
        <f t="shared" si="7"/>
        <v>0.77142857142857146</v>
      </c>
      <c r="J22" s="13">
        <f t="shared" si="8"/>
        <v>30</v>
      </c>
      <c r="K22" s="18">
        <f t="shared" si="9"/>
        <v>0.42857142857142855</v>
      </c>
      <c r="L22" s="18">
        <f t="shared" si="10"/>
        <v>2.2831050228310501E-2</v>
      </c>
      <c r="M22" s="18">
        <f t="shared" si="11"/>
        <v>2.0017157563625966E-2</v>
      </c>
      <c r="N22" s="7"/>
      <c r="O22" s="7"/>
      <c r="P22" s="13">
        <f t="shared" si="12"/>
        <v>46</v>
      </c>
      <c r="Q22" s="18">
        <f t="shared" si="13"/>
        <v>0.85185185185185186</v>
      </c>
      <c r="R22" s="18">
        <f t="shared" si="14"/>
        <v>3.6805299963194697E-2</v>
      </c>
      <c r="S22" s="18">
        <f t="shared" si="15"/>
        <v>2.2332506203473945E-2</v>
      </c>
      <c r="T22" s="7"/>
      <c r="U22" s="7"/>
    </row>
    <row r="23" spans="1:21" ht="14.25" x14ac:dyDescent="0.2">
      <c r="A23"/>
      <c r="B23" s="24" t="s">
        <v>40</v>
      </c>
      <c r="C23" s="6"/>
      <c r="D23" s="13">
        <f t="shared" ref="D23:E23" si="22">(D24+D25)</f>
        <v>94</v>
      </c>
      <c r="E23" s="13">
        <f t="shared" si="22"/>
        <v>94</v>
      </c>
      <c r="F23" s="17">
        <f t="shared" si="5"/>
        <v>1</v>
      </c>
      <c r="G23" s="13">
        <f>(G24+G25)</f>
        <v>256</v>
      </c>
      <c r="H23" s="13">
        <f t="shared" ref="H23" si="23">(H24+H25)</f>
        <v>104</v>
      </c>
      <c r="I23" s="17">
        <f t="shared" si="7"/>
        <v>0.40625</v>
      </c>
      <c r="J23" s="13">
        <f t="shared" si="8"/>
        <v>-162</v>
      </c>
      <c r="K23" s="18">
        <f t="shared" si="9"/>
        <v>-0.6328125</v>
      </c>
      <c r="L23" s="18">
        <f t="shared" si="10"/>
        <v>2.1461187214611873E-2</v>
      </c>
      <c r="M23" s="18">
        <f t="shared" si="11"/>
        <v>7.3205604804117821E-2</v>
      </c>
      <c r="N23" s="7"/>
      <c r="O23" s="7"/>
      <c r="P23" s="13">
        <f t="shared" si="12"/>
        <v>-10</v>
      </c>
      <c r="Q23" s="18">
        <f t="shared" si="13"/>
        <v>-9.6153846153846159E-2</v>
      </c>
      <c r="R23" s="18">
        <f t="shared" si="14"/>
        <v>3.459698196540302E-2</v>
      </c>
      <c r="S23" s="18">
        <f t="shared" si="15"/>
        <v>4.3010752688172046E-2</v>
      </c>
      <c r="T23" s="7"/>
      <c r="U23" s="7"/>
    </row>
    <row r="24" spans="1:21" ht="14.25" x14ac:dyDescent="0.2">
      <c r="A24"/>
      <c r="B24" s="24" t="s">
        <v>72</v>
      </c>
      <c r="C24" s="6"/>
      <c r="D24" s="13">
        <f t="shared" ref="D24:E24" si="24">(D34)</f>
        <v>49</v>
      </c>
      <c r="E24" s="13">
        <f t="shared" si="24"/>
        <v>49</v>
      </c>
      <c r="F24" s="17">
        <f t="shared" si="5"/>
        <v>1</v>
      </c>
      <c r="G24" s="13">
        <f>(G34)</f>
        <v>205</v>
      </c>
      <c r="H24" s="13">
        <f t="shared" ref="H24" si="25">(H34)</f>
        <v>65</v>
      </c>
      <c r="I24" s="17">
        <f t="shared" si="7"/>
        <v>0.31707317073170732</v>
      </c>
      <c r="J24" s="13">
        <f t="shared" si="8"/>
        <v>-156</v>
      </c>
      <c r="K24" s="18">
        <f t="shared" si="9"/>
        <v>-0.76097560975609757</v>
      </c>
      <c r="L24" s="18">
        <f t="shared" si="10"/>
        <v>1.1187214611872146E-2</v>
      </c>
      <c r="M24" s="18">
        <f t="shared" si="11"/>
        <v>5.8621675722047469E-2</v>
      </c>
      <c r="N24" s="7"/>
      <c r="O24" s="7"/>
      <c r="P24" s="13">
        <f t="shared" si="12"/>
        <v>-16</v>
      </c>
      <c r="Q24" s="18">
        <f t="shared" si="13"/>
        <v>-0.24615384615384617</v>
      </c>
      <c r="R24" s="18">
        <f t="shared" si="14"/>
        <v>1.8034596981965401E-2</v>
      </c>
      <c r="S24" s="18">
        <f t="shared" si="15"/>
        <v>2.6881720430107527E-2</v>
      </c>
      <c r="T24" s="7"/>
      <c r="U24" s="7"/>
    </row>
    <row r="25" spans="1:21" ht="14.25" x14ac:dyDescent="0.2">
      <c r="A25"/>
      <c r="B25" s="24" t="s">
        <v>73</v>
      </c>
      <c r="C25" s="6"/>
      <c r="D25" s="23">
        <f t="shared" ref="D25:E25" si="26">(D50+D59+D63+D67+D70)</f>
        <v>45</v>
      </c>
      <c r="E25" s="23">
        <f t="shared" si="26"/>
        <v>45</v>
      </c>
      <c r="F25" s="17">
        <f t="shared" si="5"/>
        <v>1</v>
      </c>
      <c r="G25" s="23">
        <f>(G50+G59+G63+G67+G70)</f>
        <v>51</v>
      </c>
      <c r="H25" s="23">
        <f t="shared" ref="H25" si="27">(H50+H59+H63+H67+H70)</f>
        <v>39</v>
      </c>
      <c r="I25" s="17">
        <f t="shared" si="7"/>
        <v>0.76470588235294112</v>
      </c>
      <c r="J25" s="13">
        <f t="shared" si="8"/>
        <v>-6</v>
      </c>
      <c r="K25" s="18">
        <f t="shared" si="9"/>
        <v>-0.11764705882352941</v>
      </c>
      <c r="L25" s="18">
        <f t="shared" si="10"/>
        <v>1.0273972602739725E-2</v>
      </c>
      <c r="M25" s="18">
        <f t="shared" si="11"/>
        <v>1.4583929082070346E-2</v>
      </c>
      <c r="N25" s="6"/>
      <c r="O25" s="13"/>
      <c r="P25" s="13">
        <f t="shared" si="12"/>
        <v>6</v>
      </c>
      <c r="Q25" s="18">
        <f t="shared" si="13"/>
        <v>0.15384615384615385</v>
      </c>
      <c r="R25" s="18">
        <f t="shared" si="14"/>
        <v>1.6562384983437616E-2</v>
      </c>
      <c r="S25" s="18">
        <f t="shared" si="15"/>
        <v>1.6129032258064516E-2</v>
      </c>
      <c r="T25" s="6"/>
      <c r="U25" s="13"/>
    </row>
    <row r="26" spans="1:21" ht="14.25" x14ac:dyDescent="0.2">
      <c r="A26"/>
      <c r="B26" s="20"/>
      <c r="C26" s="6"/>
      <c r="D26" s="13"/>
      <c r="E26" s="13"/>
      <c r="F26" s="13"/>
      <c r="G26" s="13"/>
      <c r="H26" s="13"/>
      <c r="I26" s="6"/>
      <c r="J26" s="13"/>
      <c r="K26" s="13"/>
      <c r="L26" s="13"/>
      <c r="M26" s="13"/>
      <c r="N26" s="6"/>
      <c r="O26" s="13"/>
      <c r="P26" s="13"/>
      <c r="Q26" s="13"/>
      <c r="R26" s="13"/>
      <c r="S26" s="13"/>
      <c r="T26" s="6"/>
      <c r="U26" s="13"/>
    </row>
    <row r="27" spans="1:21" ht="14.25" x14ac:dyDescent="0.2">
      <c r="A27"/>
      <c r="B27" s="20"/>
      <c r="C27" s="6"/>
      <c r="D27" s="25"/>
      <c r="E27" s="25"/>
      <c r="F27" s="13"/>
      <c r="G27" s="25"/>
      <c r="H27" s="25"/>
      <c r="I27" s="6"/>
      <c r="J27" s="13"/>
      <c r="K27" s="13"/>
      <c r="L27" s="13"/>
      <c r="M27" s="13"/>
      <c r="N27" s="6"/>
      <c r="O27" s="13"/>
      <c r="P27" s="13"/>
      <c r="Q27" s="13"/>
      <c r="R27" s="13"/>
      <c r="S27" s="13"/>
      <c r="T27" s="6"/>
      <c r="U27" s="13"/>
    </row>
    <row r="28" spans="1:21" ht="14.25" x14ac:dyDescent="0.2">
      <c r="A28"/>
      <c r="B28" s="8" t="s">
        <v>13</v>
      </c>
      <c r="C28" s="6"/>
      <c r="D28" s="1">
        <f>SUM(D29:D34)</f>
        <v>1608</v>
      </c>
      <c r="E28" s="1">
        <f>SUM(E29:E34)</f>
        <v>1089</v>
      </c>
      <c r="F28" s="17">
        <f t="shared" ref="F28:F34" si="28">(E28/D28)</f>
        <v>0.67723880597014929</v>
      </c>
      <c r="G28" s="13">
        <f>SUM(G29:G34)</f>
        <v>1375</v>
      </c>
      <c r="H28" s="13">
        <f>SUM(H29:H34)</f>
        <v>1065</v>
      </c>
      <c r="I28" s="17">
        <f t="shared" ref="I28:I34" si="29">(H28/G28)</f>
        <v>0.77454545454545454</v>
      </c>
      <c r="J28" s="13">
        <f t="shared" ref="J28:J34" si="30">(D28-G28)</f>
        <v>233</v>
      </c>
      <c r="K28" s="18">
        <f t="shared" ref="K28:K34" si="31">(J28/G28)</f>
        <v>0.16945454545454544</v>
      </c>
      <c r="L28" s="18">
        <f t="shared" ref="L28:L34" si="32">(D28/D$17)</f>
        <v>0.36712328767123287</v>
      </c>
      <c r="M28" s="18">
        <f t="shared" ref="M28:M34" si="33">(G28/G$17)</f>
        <v>0.39319416642836719</v>
      </c>
      <c r="N28" s="7"/>
      <c r="O28" s="7"/>
      <c r="P28" s="13">
        <f t="shared" ref="P28:P34" si="34">(E28-H28)</f>
        <v>24</v>
      </c>
      <c r="Q28" s="18">
        <f t="shared" ref="Q28:Q34" si="35">(P28/H28)</f>
        <v>2.2535211267605635E-2</v>
      </c>
      <c r="R28" s="18">
        <f t="shared" ref="R28:R34" si="36">(E28/E$17)</f>
        <v>0.40080971659919029</v>
      </c>
      <c r="S28" s="18">
        <f t="shared" ref="S28:S34" si="37">(H28/H$17)</f>
        <v>0.44044665012406947</v>
      </c>
      <c r="T28" s="7"/>
      <c r="U28" s="7"/>
    </row>
    <row r="29" spans="1:21" ht="14.25" x14ac:dyDescent="0.2">
      <c r="A29"/>
      <c r="B29" s="6" t="s">
        <v>14</v>
      </c>
      <c r="C29" s="6"/>
      <c r="D29" s="1">
        <v>662</v>
      </c>
      <c r="E29" s="1">
        <v>392</v>
      </c>
      <c r="F29" s="17">
        <f t="shared" si="28"/>
        <v>0.59214501510574014</v>
      </c>
      <c r="G29" s="13">
        <v>533</v>
      </c>
      <c r="H29" s="13">
        <v>436</v>
      </c>
      <c r="I29" s="17">
        <f t="shared" si="29"/>
        <v>0.81801125703564725</v>
      </c>
      <c r="J29" s="13">
        <f t="shared" si="30"/>
        <v>129</v>
      </c>
      <c r="K29" s="18">
        <f t="shared" si="31"/>
        <v>0.24202626641651032</v>
      </c>
      <c r="L29" s="18">
        <f t="shared" si="32"/>
        <v>0.15114155251141553</v>
      </c>
      <c r="M29" s="18">
        <f t="shared" si="33"/>
        <v>0.15241635687732341</v>
      </c>
      <c r="N29" s="7">
        <v>2</v>
      </c>
      <c r="O29" s="26">
        <v>2</v>
      </c>
      <c r="P29" s="13">
        <f t="shared" si="34"/>
        <v>-44</v>
      </c>
      <c r="Q29" s="18">
        <f t="shared" si="35"/>
        <v>-0.10091743119266056</v>
      </c>
      <c r="R29" s="18">
        <f t="shared" si="36"/>
        <v>0.14427677585572321</v>
      </c>
      <c r="S29" s="18">
        <f t="shared" si="37"/>
        <v>0.18031430934656742</v>
      </c>
      <c r="T29" s="7">
        <v>2</v>
      </c>
      <c r="U29" s="26">
        <v>1</v>
      </c>
    </row>
    <row r="30" spans="1:21" ht="14.25" x14ac:dyDescent="0.2">
      <c r="A30"/>
      <c r="B30" s="6" t="s">
        <v>15</v>
      </c>
      <c r="C30" s="6"/>
      <c r="D30" s="1">
        <v>382</v>
      </c>
      <c r="E30" s="1">
        <v>190</v>
      </c>
      <c r="F30" s="17">
        <f t="shared" si="28"/>
        <v>0.49738219895287961</v>
      </c>
      <c r="G30" s="13">
        <v>200</v>
      </c>
      <c r="H30" s="13">
        <v>173</v>
      </c>
      <c r="I30" s="17">
        <f t="shared" si="29"/>
        <v>0.86499999999999999</v>
      </c>
      <c r="J30" s="13">
        <f t="shared" si="30"/>
        <v>182</v>
      </c>
      <c r="K30" s="18">
        <f t="shared" si="31"/>
        <v>0.91</v>
      </c>
      <c r="L30" s="18">
        <f t="shared" si="32"/>
        <v>8.7214611872146117E-2</v>
      </c>
      <c r="M30" s="18">
        <f t="shared" si="33"/>
        <v>5.7191878753217046E-2</v>
      </c>
      <c r="N30" s="7">
        <v>5</v>
      </c>
      <c r="O30" s="26">
        <v>7</v>
      </c>
      <c r="P30" s="13">
        <f t="shared" si="34"/>
        <v>17</v>
      </c>
      <c r="Q30" s="18">
        <f t="shared" si="35"/>
        <v>9.8265895953757232E-2</v>
      </c>
      <c r="R30" s="18">
        <f t="shared" si="36"/>
        <v>6.9930069930069935E-2</v>
      </c>
      <c r="S30" s="18">
        <f t="shared" si="37"/>
        <v>7.1546732837055413E-2</v>
      </c>
      <c r="T30" s="7">
        <v>5</v>
      </c>
      <c r="U30" s="26">
        <v>7</v>
      </c>
    </row>
    <row r="31" spans="1:21" ht="14.25" x14ac:dyDescent="0.2">
      <c r="A31"/>
      <c r="B31" s="6" t="s">
        <v>16</v>
      </c>
      <c r="C31" s="6"/>
      <c r="D31" s="1">
        <v>80</v>
      </c>
      <c r="E31" s="1">
        <v>80</v>
      </c>
      <c r="F31" s="17">
        <f t="shared" si="28"/>
        <v>1</v>
      </c>
      <c r="G31" s="13">
        <v>49</v>
      </c>
      <c r="H31" s="13">
        <v>49</v>
      </c>
      <c r="I31" s="17">
        <f t="shared" si="29"/>
        <v>1</v>
      </c>
      <c r="J31" s="13">
        <f t="shared" si="30"/>
        <v>31</v>
      </c>
      <c r="K31" s="18">
        <f t="shared" si="31"/>
        <v>0.63265306122448983</v>
      </c>
      <c r="L31" s="18">
        <f t="shared" si="32"/>
        <v>1.8264840182648401E-2</v>
      </c>
      <c r="M31" s="18">
        <f t="shared" si="33"/>
        <v>1.4012010294538175E-2</v>
      </c>
      <c r="N31" s="7">
        <v>10</v>
      </c>
      <c r="O31" s="26">
        <v>12</v>
      </c>
      <c r="P31" s="13">
        <f t="shared" si="34"/>
        <v>31</v>
      </c>
      <c r="Q31" s="18">
        <f t="shared" si="35"/>
        <v>0.63265306122448983</v>
      </c>
      <c r="R31" s="18">
        <f t="shared" si="36"/>
        <v>2.9444239970555761E-2</v>
      </c>
      <c r="S31" s="18">
        <f t="shared" si="37"/>
        <v>2.0264681555004136E-2</v>
      </c>
      <c r="T31" s="7">
        <v>9</v>
      </c>
      <c r="U31" s="26">
        <v>12</v>
      </c>
    </row>
    <row r="32" spans="1:21" ht="14.25" x14ac:dyDescent="0.2">
      <c r="A32"/>
      <c r="B32" s="6" t="s">
        <v>17</v>
      </c>
      <c r="C32" s="6"/>
      <c r="D32" s="1">
        <v>234</v>
      </c>
      <c r="E32" s="1">
        <v>177</v>
      </c>
      <c r="F32" s="17">
        <f t="shared" si="28"/>
        <v>0.75641025641025639</v>
      </c>
      <c r="G32" s="13">
        <v>136</v>
      </c>
      <c r="H32" s="13">
        <v>136</v>
      </c>
      <c r="I32" s="17">
        <f t="shared" si="29"/>
        <v>1</v>
      </c>
      <c r="J32" s="13">
        <f t="shared" si="30"/>
        <v>98</v>
      </c>
      <c r="K32" s="18">
        <f t="shared" si="31"/>
        <v>0.72058823529411764</v>
      </c>
      <c r="L32" s="18">
        <f t="shared" si="32"/>
        <v>5.3424657534246578E-2</v>
      </c>
      <c r="M32" s="18">
        <f t="shared" si="33"/>
        <v>3.8890477552187587E-2</v>
      </c>
      <c r="N32" s="7">
        <v>6</v>
      </c>
      <c r="O32" s="26">
        <v>9</v>
      </c>
      <c r="P32" s="13">
        <f t="shared" si="34"/>
        <v>41</v>
      </c>
      <c r="Q32" s="18">
        <f t="shared" si="35"/>
        <v>0.3014705882352941</v>
      </c>
      <c r="R32" s="18">
        <f t="shared" si="36"/>
        <v>6.5145380934854613E-2</v>
      </c>
      <c r="S32" s="18">
        <f t="shared" si="37"/>
        <v>5.6244830438378829E-2</v>
      </c>
      <c r="T32" s="7">
        <v>7</v>
      </c>
      <c r="U32" s="26">
        <v>8</v>
      </c>
    </row>
    <row r="33" spans="1:21" ht="14.25" x14ac:dyDescent="0.2">
      <c r="A33"/>
      <c r="B33" s="6" t="s">
        <v>18</v>
      </c>
      <c r="C33" s="6"/>
      <c r="D33" s="1">
        <v>201</v>
      </c>
      <c r="E33" s="1">
        <v>201</v>
      </c>
      <c r="F33" s="17">
        <f t="shared" si="28"/>
        <v>1</v>
      </c>
      <c r="G33" s="13">
        <v>252</v>
      </c>
      <c r="H33" s="13">
        <v>206</v>
      </c>
      <c r="I33" s="17">
        <f t="shared" si="29"/>
        <v>0.81746031746031744</v>
      </c>
      <c r="J33" s="13">
        <f t="shared" si="30"/>
        <v>-51</v>
      </c>
      <c r="K33" s="18">
        <f t="shared" si="31"/>
        <v>-0.20238095238095238</v>
      </c>
      <c r="L33" s="18">
        <f t="shared" si="32"/>
        <v>4.5890410958904108E-2</v>
      </c>
      <c r="M33" s="18">
        <f t="shared" si="33"/>
        <v>7.2061767229053469E-2</v>
      </c>
      <c r="N33" s="7">
        <v>7</v>
      </c>
      <c r="O33" s="26">
        <v>5</v>
      </c>
      <c r="P33" s="13">
        <f t="shared" si="34"/>
        <v>-5</v>
      </c>
      <c r="Q33" s="18">
        <f t="shared" si="35"/>
        <v>-2.4271844660194174E-2</v>
      </c>
      <c r="R33" s="18">
        <f t="shared" si="36"/>
        <v>7.3978652926021349E-2</v>
      </c>
      <c r="S33" s="18">
        <f t="shared" si="37"/>
        <v>8.5194375516956161E-2</v>
      </c>
      <c r="T33" s="7">
        <v>4</v>
      </c>
      <c r="U33" s="26">
        <v>4</v>
      </c>
    </row>
    <row r="34" spans="1:21" ht="14.25" x14ac:dyDescent="0.2">
      <c r="A34"/>
      <c r="B34" s="6" t="s">
        <v>19</v>
      </c>
      <c r="C34" s="6"/>
      <c r="D34" s="1">
        <v>49</v>
      </c>
      <c r="E34" s="1">
        <v>49</v>
      </c>
      <c r="F34" s="17">
        <f t="shared" si="28"/>
        <v>1</v>
      </c>
      <c r="G34" s="13">
        <v>205</v>
      </c>
      <c r="H34" s="13">
        <v>65</v>
      </c>
      <c r="I34" s="17">
        <f t="shared" si="29"/>
        <v>0.31707317073170732</v>
      </c>
      <c r="J34" s="13">
        <f t="shared" si="30"/>
        <v>-156</v>
      </c>
      <c r="K34" s="18">
        <f t="shared" si="31"/>
        <v>-0.76097560975609757</v>
      </c>
      <c r="L34" s="18">
        <f t="shared" si="32"/>
        <v>1.1187214611872146E-2</v>
      </c>
      <c r="M34" s="18">
        <f t="shared" si="33"/>
        <v>5.8621675722047469E-2</v>
      </c>
      <c r="N34" s="7">
        <v>13</v>
      </c>
      <c r="O34" s="26">
        <v>6</v>
      </c>
      <c r="P34" s="13">
        <f t="shared" si="34"/>
        <v>-16</v>
      </c>
      <c r="Q34" s="18">
        <f t="shared" si="35"/>
        <v>-0.24615384615384617</v>
      </c>
      <c r="R34" s="18">
        <f t="shared" si="36"/>
        <v>1.8034596981965401E-2</v>
      </c>
      <c r="S34" s="18">
        <f t="shared" si="37"/>
        <v>2.6881720430107527E-2</v>
      </c>
      <c r="T34" s="7">
        <v>13</v>
      </c>
      <c r="U34" s="26">
        <v>10</v>
      </c>
    </row>
    <row r="35" spans="1:21" ht="14.25" x14ac:dyDescent="0.2">
      <c r="A35"/>
      <c r="B35" s="15"/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6"/>
      <c r="O35" s="26"/>
      <c r="P35" s="13"/>
      <c r="Q35" s="13"/>
      <c r="R35" s="13"/>
      <c r="S35" s="13"/>
      <c r="T35" s="6"/>
      <c r="U35" s="26"/>
    </row>
    <row r="36" spans="1:21" ht="14.25" x14ac:dyDescent="0.2">
      <c r="A36"/>
      <c r="B36" s="8" t="s">
        <v>20</v>
      </c>
      <c r="C36" s="6"/>
      <c r="D36" s="1">
        <f>SUM(D37:D39)</f>
        <v>2204</v>
      </c>
      <c r="E36" s="1">
        <f>SUM(E37:E39)</f>
        <v>1126</v>
      </c>
      <c r="F36" s="17">
        <f t="shared" ref="F36:F39" si="38">(E36/D36)</f>
        <v>0.51088929219600721</v>
      </c>
      <c r="G36" s="13">
        <f>SUM(G37:G39)</f>
        <v>1622</v>
      </c>
      <c r="H36" s="13">
        <f>SUM(H37:H39)</f>
        <v>886</v>
      </c>
      <c r="I36" s="17">
        <f>(H36/G36)</f>
        <v>0.54623921085080152</v>
      </c>
      <c r="J36" s="13">
        <f t="shared" ref="J36:J39" si="39">(D36-G36)</f>
        <v>582</v>
      </c>
      <c r="K36" s="18">
        <f t="shared" ref="K36:K39" si="40">(J36/G36)</f>
        <v>0.35881627620221951</v>
      </c>
      <c r="L36" s="18">
        <f t="shared" ref="L36:L39" si="41">(D36/D$17)</f>
        <v>0.50319634703196348</v>
      </c>
      <c r="M36" s="18">
        <f t="shared" ref="M36:M39" si="42">(G36/G$17)</f>
        <v>0.46382613668859024</v>
      </c>
      <c r="N36" s="6"/>
      <c r="O36" s="26"/>
      <c r="P36" s="13">
        <f t="shared" ref="P36:P39" si="43">(E36-H36)</f>
        <v>240</v>
      </c>
      <c r="Q36" s="18">
        <f t="shared" ref="Q36:Q39" si="44">(P36/H36)</f>
        <v>0.27088036117381492</v>
      </c>
      <c r="R36" s="18">
        <f t="shared" ref="R36:R39" si="45">(E36/E$17)</f>
        <v>0.41442767758557231</v>
      </c>
      <c r="S36" s="18">
        <f t="shared" ref="S36:S39" si="46">(H36/H$17)</f>
        <v>0.36641852770885031</v>
      </c>
      <c r="T36" s="6"/>
      <c r="U36" s="26"/>
    </row>
    <row r="37" spans="1:21" ht="14.25" x14ac:dyDescent="0.2">
      <c r="A37"/>
      <c r="B37" s="6" t="s">
        <v>21</v>
      </c>
      <c r="C37" s="6"/>
      <c r="D37" s="1">
        <v>535</v>
      </c>
      <c r="E37" s="1">
        <v>341</v>
      </c>
      <c r="F37" s="17">
        <f t="shared" si="38"/>
        <v>0.63738317757009344</v>
      </c>
      <c r="G37" s="13">
        <v>408</v>
      </c>
      <c r="H37" s="13">
        <v>182</v>
      </c>
      <c r="I37" s="17">
        <f>(H37/G37)</f>
        <v>0.44607843137254904</v>
      </c>
      <c r="J37" s="13">
        <f t="shared" si="39"/>
        <v>127</v>
      </c>
      <c r="K37" s="18">
        <f t="shared" si="40"/>
        <v>0.31127450980392157</v>
      </c>
      <c r="L37" s="18">
        <f t="shared" si="41"/>
        <v>0.12214611872146118</v>
      </c>
      <c r="M37" s="18">
        <f t="shared" si="42"/>
        <v>0.11667143265656277</v>
      </c>
      <c r="N37" s="7">
        <v>4</v>
      </c>
      <c r="O37" s="26">
        <v>3</v>
      </c>
      <c r="P37" s="13">
        <f t="shared" si="43"/>
        <v>159</v>
      </c>
      <c r="Q37" s="18">
        <f t="shared" si="44"/>
        <v>0.87362637362637363</v>
      </c>
      <c r="R37" s="18">
        <f t="shared" si="45"/>
        <v>0.12550607287449392</v>
      </c>
      <c r="S37" s="18">
        <f t="shared" si="46"/>
        <v>7.5268817204301078E-2</v>
      </c>
      <c r="T37" s="7">
        <v>3</v>
      </c>
      <c r="U37" s="26">
        <v>5</v>
      </c>
    </row>
    <row r="38" spans="1:21" ht="14.25" x14ac:dyDescent="0.2">
      <c r="A38"/>
      <c r="B38" s="6" t="s">
        <v>22</v>
      </c>
      <c r="C38" s="6"/>
      <c r="D38" s="1">
        <v>1071</v>
      </c>
      <c r="E38" s="1">
        <v>189</v>
      </c>
      <c r="F38" s="17">
        <f t="shared" si="38"/>
        <v>0.17647058823529413</v>
      </c>
      <c r="G38" s="13">
        <v>825</v>
      </c>
      <c r="H38" s="13">
        <v>315</v>
      </c>
      <c r="I38" s="17">
        <f>(H38/G38)</f>
        <v>0.38181818181818183</v>
      </c>
      <c r="J38" s="13">
        <f t="shared" si="39"/>
        <v>246</v>
      </c>
      <c r="K38" s="18">
        <f t="shared" si="40"/>
        <v>0.29818181818181816</v>
      </c>
      <c r="L38" s="18">
        <f t="shared" si="41"/>
        <v>0.24452054794520547</v>
      </c>
      <c r="M38" s="18">
        <f t="shared" si="42"/>
        <v>0.23591649985702029</v>
      </c>
      <c r="N38" s="7">
        <v>1</v>
      </c>
      <c r="O38" s="26">
        <v>1</v>
      </c>
      <c r="P38" s="13">
        <f t="shared" si="43"/>
        <v>-126</v>
      </c>
      <c r="Q38" s="18">
        <f t="shared" si="44"/>
        <v>-0.4</v>
      </c>
      <c r="R38" s="18">
        <f t="shared" si="45"/>
        <v>6.9562016930437981E-2</v>
      </c>
      <c r="S38" s="18">
        <f t="shared" si="46"/>
        <v>0.13027295285359802</v>
      </c>
      <c r="T38" s="7">
        <v>6</v>
      </c>
      <c r="U38" s="26">
        <v>3</v>
      </c>
    </row>
    <row r="39" spans="1:21" ht="14.25" x14ac:dyDescent="0.2">
      <c r="A39"/>
      <c r="B39" s="6" t="s">
        <v>23</v>
      </c>
      <c r="C39" s="6"/>
      <c r="D39" s="1">
        <v>598</v>
      </c>
      <c r="E39" s="1">
        <v>596</v>
      </c>
      <c r="F39" s="17">
        <f t="shared" si="38"/>
        <v>0.99665551839464883</v>
      </c>
      <c r="G39" s="13">
        <v>389</v>
      </c>
      <c r="H39" s="13">
        <v>389</v>
      </c>
      <c r="I39" s="17">
        <f>(H39/G39)</f>
        <v>1</v>
      </c>
      <c r="J39" s="13">
        <f t="shared" si="39"/>
        <v>209</v>
      </c>
      <c r="K39" s="18">
        <f t="shared" si="40"/>
        <v>0.53727506426735216</v>
      </c>
      <c r="L39" s="18">
        <f t="shared" si="41"/>
        <v>0.13652968036529681</v>
      </c>
      <c r="M39" s="18">
        <f t="shared" si="42"/>
        <v>0.11123820417500715</v>
      </c>
      <c r="N39" s="7">
        <v>3</v>
      </c>
      <c r="O39" s="26">
        <v>4</v>
      </c>
      <c r="P39" s="13">
        <f t="shared" si="43"/>
        <v>207</v>
      </c>
      <c r="Q39" s="18">
        <f t="shared" si="44"/>
        <v>0.53213367609254503</v>
      </c>
      <c r="R39" s="18">
        <f t="shared" si="45"/>
        <v>0.21935958778064041</v>
      </c>
      <c r="S39" s="18">
        <f t="shared" si="46"/>
        <v>0.16087675765095119</v>
      </c>
      <c r="T39" s="7">
        <v>1</v>
      </c>
      <c r="U39" s="26">
        <v>2</v>
      </c>
    </row>
    <row r="40" spans="1:21" ht="14.25" x14ac:dyDescent="0.2">
      <c r="A40"/>
      <c r="B40" s="15"/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6"/>
      <c r="O40" s="26"/>
      <c r="P40" s="13"/>
      <c r="Q40" s="13"/>
      <c r="R40" s="13"/>
      <c r="S40" s="13"/>
      <c r="T40" s="6"/>
      <c r="U40" s="26"/>
    </row>
    <row r="41" spans="1:21" ht="14.25" x14ac:dyDescent="0.2">
      <c r="A41"/>
      <c r="B41" s="8" t="s">
        <v>24</v>
      </c>
      <c r="C41" s="6"/>
      <c r="D41" s="1">
        <f>SUM(D42:D44)</f>
        <v>269</v>
      </c>
      <c r="E41" s="1">
        <f>SUM(E42:E44)</f>
        <v>269</v>
      </c>
      <c r="F41" s="17">
        <f t="shared" ref="F41:F44" si="47">(E41/D41)</f>
        <v>1</v>
      </c>
      <c r="G41" s="13">
        <f>SUM(G42:G44)</f>
        <v>336</v>
      </c>
      <c r="H41" s="13">
        <f>SUM(H42:H44)</f>
        <v>331</v>
      </c>
      <c r="I41" s="17">
        <f>(H41/G41)</f>
        <v>0.98511904761904767</v>
      </c>
      <c r="J41" s="13">
        <f t="shared" ref="J41:J44" si="48">(D41-G41)</f>
        <v>-67</v>
      </c>
      <c r="K41" s="18">
        <f t="shared" ref="K41:K44" si="49">(J41/G41)</f>
        <v>-0.19940476190476192</v>
      </c>
      <c r="L41" s="18">
        <f t="shared" ref="L41:L44" si="50">(D41/D$17)</f>
        <v>6.1415525114155253E-2</v>
      </c>
      <c r="M41" s="18">
        <f t="shared" ref="M41:M44" si="51">(G41/G$17)</f>
        <v>9.6082356305404626E-2</v>
      </c>
      <c r="N41" s="7"/>
      <c r="O41" s="26"/>
      <c r="P41" s="13">
        <f t="shared" ref="P41:P44" si="52">(E41-H41)</f>
        <v>-62</v>
      </c>
      <c r="Q41" s="18">
        <f t="shared" ref="Q41:Q44" si="53">(P41/H41)</f>
        <v>-0.18731117824773413</v>
      </c>
      <c r="R41" s="18">
        <f t="shared" ref="R41:R44" si="54">(E41/E$17)</f>
        <v>9.9006256900993739E-2</v>
      </c>
      <c r="S41" s="18">
        <f t="shared" ref="S41:S44" si="55">(H41/H$17)</f>
        <v>0.13688999172870139</v>
      </c>
      <c r="T41" s="7"/>
      <c r="U41" s="26"/>
    </row>
    <row r="42" spans="1:21" ht="14.25" x14ac:dyDescent="0.2">
      <c r="A42"/>
      <c r="B42" s="6" t="s">
        <v>25</v>
      </c>
      <c r="C42" s="6"/>
      <c r="D42" s="1">
        <v>36</v>
      </c>
      <c r="E42" s="1">
        <v>36</v>
      </c>
      <c r="F42" s="17">
        <f t="shared" si="47"/>
        <v>1</v>
      </c>
      <c r="G42" s="13">
        <v>53</v>
      </c>
      <c r="H42" s="13">
        <v>53</v>
      </c>
      <c r="I42" s="17">
        <f>(H42/G42)</f>
        <v>1</v>
      </c>
      <c r="J42" s="13">
        <f t="shared" si="48"/>
        <v>-17</v>
      </c>
      <c r="K42" s="18">
        <f t="shared" si="49"/>
        <v>-0.32075471698113206</v>
      </c>
      <c r="L42" s="18">
        <f t="shared" si="50"/>
        <v>8.21917808219178E-3</v>
      </c>
      <c r="M42" s="18">
        <f t="shared" si="51"/>
        <v>1.5155847869602517E-2</v>
      </c>
      <c r="N42" s="7">
        <v>15</v>
      </c>
      <c r="O42" s="26">
        <v>11</v>
      </c>
      <c r="P42" s="13">
        <f t="shared" si="52"/>
        <v>-17</v>
      </c>
      <c r="Q42" s="18">
        <f t="shared" si="53"/>
        <v>-0.32075471698113206</v>
      </c>
      <c r="R42" s="18">
        <f t="shared" si="54"/>
        <v>1.3249907986750091E-2</v>
      </c>
      <c r="S42" s="18">
        <f t="shared" si="55"/>
        <v>2.1918941273779982E-2</v>
      </c>
      <c r="T42" s="7">
        <v>15</v>
      </c>
      <c r="U42" s="26">
        <v>11</v>
      </c>
    </row>
    <row r="43" spans="1:21" ht="14.25" x14ac:dyDescent="0.2">
      <c r="A43"/>
      <c r="B43" s="6" t="s">
        <v>26</v>
      </c>
      <c r="C43" s="6"/>
      <c r="D43" s="1">
        <v>170</v>
      </c>
      <c r="E43" s="1">
        <v>170</v>
      </c>
      <c r="F43" s="17">
        <f t="shared" si="47"/>
        <v>1</v>
      </c>
      <c r="G43" s="13">
        <v>182</v>
      </c>
      <c r="H43" s="13">
        <v>182</v>
      </c>
      <c r="I43" s="17">
        <f>(H43/G43)</f>
        <v>1</v>
      </c>
      <c r="J43" s="13">
        <f t="shared" si="48"/>
        <v>-12</v>
      </c>
      <c r="K43" s="18">
        <f t="shared" si="49"/>
        <v>-6.5934065934065936E-2</v>
      </c>
      <c r="L43" s="18">
        <f t="shared" si="50"/>
        <v>3.8812785388127852E-2</v>
      </c>
      <c r="M43" s="18">
        <f t="shared" si="51"/>
        <v>5.204460966542751E-2</v>
      </c>
      <c r="N43" s="7">
        <v>8</v>
      </c>
      <c r="O43" s="26">
        <v>8</v>
      </c>
      <c r="P43" s="13">
        <f t="shared" si="52"/>
        <v>-12</v>
      </c>
      <c r="Q43" s="18">
        <f t="shared" si="53"/>
        <v>-6.5934065934065936E-2</v>
      </c>
      <c r="R43" s="18">
        <f t="shared" si="54"/>
        <v>6.2569009937430989E-2</v>
      </c>
      <c r="S43" s="18">
        <f t="shared" si="55"/>
        <v>7.5268817204301078E-2</v>
      </c>
      <c r="T43" s="7">
        <v>8</v>
      </c>
      <c r="U43" s="26">
        <v>5</v>
      </c>
    </row>
    <row r="44" spans="1:21" ht="14.25" x14ac:dyDescent="0.2">
      <c r="A44"/>
      <c r="B44" s="6" t="s">
        <v>27</v>
      </c>
      <c r="C44" s="6"/>
      <c r="D44" s="1">
        <v>63</v>
      </c>
      <c r="E44" s="1">
        <v>63</v>
      </c>
      <c r="F44" s="17">
        <f t="shared" si="47"/>
        <v>1</v>
      </c>
      <c r="G44" s="13">
        <v>101</v>
      </c>
      <c r="H44" s="13">
        <v>96</v>
      </c>
      <c r="I44" s="17">
        <f>(H44/G44)</f>
        <v>0.95049504950495045</v>
      </c>
      <c r="J44" s="13">
        <f t="shared" si="48"/>
        <v>-38</v>
      </c>
      <c r="K44" s="18">
        <f t="shared" si="49"/>
        <v>-0.37623762376237624</v>
      </c>
      <c r="L44" s="18">
        <f t="shared" si="50"/>
        <v>1.4383561643835616E-2</v>
      </c>
      <c r="M44" s="18">
        <f t="shared" si="51"/>
        <v>2.8881898770374607E-2</v>
      </c>
      <c r="N44" s="7">
        <v>11</v>
      </c>
      <c r="O44" s="26">
        <v>10</v>
      </c>
      <c r="P44" s="13">
        <f t="shared" si="52"/>
        <v>-33</v>
      </c>
      <c r="Q44" s="18">
        <f t="shared" si="53"/>
        <v>-0.34375</v>
      </c>
      <c r="R44" s="18">
        <f t="shared" si="54"/>
        <v>2.318733897681266E-2</v>
      </c>
      <c r="S44" s="18">
        <f t="shared" si="55"/>
        <v>3.9702233250620347E-2</v>
      </c>
      <c r="T44" s="7">
        <v>10</v>
      </c>
      <c r="U44" s="26">
        <v>9</v>
      </c>
    </row>
    <row r="45" spans="1:21" ht="14.25" x14ac:dyDescent="0.2">
      <c r="A45"/>
      <c r="B45" s="6"/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6"/>
      <c r="O45" s="26"/>
      <c r="P45" s="13"/>
      <c r="Q45" s="13"/>
      <c r="R45" s="13"/>
      <c r="S45" s="13"/>
      <c r="T45" s="6"/>
      <c r="U45" s="26"/>
    </row>
    <row r="46" spans="1:21" ht="14.25" x14ac:dyDescent="0.2">
      <c r="A46"/>
      <c r="B46" s="8" t="s">
        <v>37</v>
      </c>
      <c r="C46" s="6"/>
      <c r="F46" s="13"/>
      <c r="G46" s="13"/>
      <c r="H46" s="13"/>
      <c r="I46" s="13"/>
      <c r="J46" s="13"/>
      <c r="K46" s="13"/>
      <c r="L46" s="13"/>
      <c r="M46" s="13"/>
      <c r="N46" s="6"/>
      <c r="O46" s="26"/>
      <c r="P46" s="13"/>
      <c r="Q46" s="13"/>
      <c r="R46" s="13"/>
      <c r="S46" s="13"/>
      <c r="T46" s="6"/>
      <c r="U46" s="26"/>
    </row>
    <row r="47" spans="1:21" ht="14.25" x14ac:dyDescent="0.2">
      <c r="A47"/>
      <c r="B47" s="6" t="s">
        <v>41</v>
      </c>
      <c r="C47" s="6"/>
      <c r="F47" s="13"/>
      <c r="G47" s="13"/>
      <c r="H47" s="13"/>
      <c r="I47" s="13"/>
      <c r="J47" s="13"/>
      <c r="K47" s="13"/>
      <c r="L47" s="13"/>
      <c r="M47" s="13"/>
      <c r="N47" s="6"/>
      <c r="O47" s="26"/>
      <c r="P47" s="13"/>
      <c r="Q47" s="13"/>
      <c r="R47" s="13"/>
      <c r="S47" s="13"/>
      <c r="T47" s="6"/>
      <c r="U47" s="26"/>
    </row>
    <row r="48" spans="1:21" ht="14.25" x14ac:dyDescent="0.2">
      <c r="A48"/>
      <c r="B48" s="27" t="s">
        <v>52</v>
      </c>
      <c r="C48" s="6"/>
      <c r="F48" s="13"/>
      <c r="G48" s="13"/>
      <c r="H48" s="13"/>
      <c r="I48" s="13"/>
      <c r="J48" s="13"/>
      <c r="K48" s="18"/>
      <c r="L48" s="13"/>
      <c r="M48" s="18"/>
      <c r="N48" s="6"/>
      <c r="O48" s="26"/>
      <c r="P48" s="13"/>
      <c r="Q48" s="18"/>
      <c r="R48" s="13"/>
      <c r="S48" s="18"/>
      <c r="T48" s="6"/>
      <c r="U48" s="26"/>
    </row>
    <row r="49" spans="1:21" ht="14.25" x14ac:dyDescent="0.2">
      <c r="A49"/>
      <c r="B49" s="27" t="s">
        <v>53</v>
      </c>
      <c r="C49" s="6"/>
      <c r="F49" s="13"/>
      <c r="G49" s="13"/>
      <c r="H49" s="13"/>
      <c r="I49" s="13"/>
      <c r="J49" s="13"/>
      <c r="K49" s="18"/>
      <c r="L49" s="13"/>
      <c r="M49" s="18"/>
      <c r="N49" s="6"/>
      <c r="O49" s="26"/>
      <c r="P49" s="13"/>
      <c r="Q49" s="18"/>
      <c r="R49" s="13"/>
      <c r="S49" s="18"/>
      <c r="T49" s="6"/>
      <c r="U49" s="26"/>
    </row>
    <row r="50" spans="1:21" ht="14.25" x14ac:dyDescent="0.2">
      <c r="A50"/>
      <c r="B50" s="6" t="s">
        <v>28</v>
      </c>
      <c r="C50" s="6"/>
      <c r="D50" s="1">
        <v>17</v>
      </c>
      <c r="E50" s="1">
        <v>17</v>
      </c>
      <c r="F50" s="17">
        <f t="shared" ref="F50:F51" si="56">(E50/D50)</f>
        <v>1</v>
      </c>
      <c r="G50" s="13">
        <v>7</v>
      </c>
      <c r="H50" s="13">
        <v>7</v>
      </c>
      <c r="I50" s="17">
        <f>(H50/G50)</f>
        <v>1</v>
      </c>
      <c r="J50" s="13">
        <f t="shared" ref="J50:J51" si="57">(D50-G50)</f>
        <v>10</v>
      </c>
      <c r="K50" s="18">
        <f t="shared" ref="K50:K51" si="58">(J50/G50)</f>
        <v>1.4285714285714286</v>
      </c>
      <c r="L50" s="18">
        <f t="shared" ref="L50:L51" si="59">(D50/D$17)</f>
        <v>3.8812785388127853E-3</v>
      </c>
      <c r="M50" s="18">
        <f t="shared" ref="M50:M51" si="60">(G50/G$17)</f>
        <v>2.0017157563625965E-3</v>
      </c>
      <c r="N50" s="7">
        <v>17</v>
      </c>
      <c r="O50" s="26">
        <v>18</v>
      </c>
      <c r="P50" s="13">
        <f t="shared" ref="P50:P51" si="61">(E50-H50)</f>
        <v>10</v>
      </c>
      <c r="Q50" s="18">
        <f t="shared" ref="Q50:Q51" si="62">(P50/H50)</f>
        <v>1.4285714285714286</v>
      </c>
      <c r="R50" s="18">
        <f t="shared" ref="R50:R51" si="63">(E50/E$17)</f>
        <v>6.2569009937430992E-3</v>
      </c>
      <c r="S50" s="18">
        <f t="shared" ref="S50:S51" si="64">(H50/H$17)</f>
        <v>2.8949545078577337E-3</v>
      </c>
      <c r="T50" s="7">
        <v>17</v>
      </c>
      <c r="U50" s="26">
        <v>18</v>
      </c>
    </row>
    <row r="51" spans="1:21" ht="14.25" x14ac:dyDescent="0.2">
      <c r="A51"/>
      <c r="B51" s="6" t="s">
        <v>29</v>
      </c>
      <c r="C51" s="6"/>
      <c r="D51" s="1">
        <v>40</v>
      </c>
      <c r="E51" s="1">
        <v>40</v>
      </c>
      <c r="F51" s="17">
        <f t="shared" si="56"/>
        <v>1</v>
      </c>
      <c r="G51" s="13">
        <v>33</v>
      </c>
      <c r="H51" s="13">
        <v>31</v>
      </c>
      <c r="I51" s="17">
        <f>(H51/G51)</f>
        <v>0.93939393939393945</v>
      </c>
      <c r="J51" s="13">
        <f t="shared" si="57"/>
        <v>7</v>
      </c>
      <c r="K51" s="18">
        <f t="shared" si="58"/>
        <v>0.21212121212121213</v>
      </c>
      <c r="L51" s="18">
        <f t="shared" si="59"/>
        <v>9.1324200913242004E-3</v>
      </c>
      <c r="M51" s="18">
        <f t="shared" si="60"/>
        <v>9.4366599942808122E-3</v>
      </c>
      <c r="N51" s="7">
        <v>14</v>
      </c>
      <c r="O51" s="26">
        <v>14</v>
      </c>
      <c r="P51" s="13">
        <f t="shared" si="61"/>
        <v>9</v>
      </c>
      <c r="Q51" s="18">
        <f t="shared" si="62"/>
        <v>0.29032258064516131</v>
      </c>
      <c r="R51" s="18">
        <f t="shared" si="63"/>
        <v>1.4722119985277881E-2</v>
      </c>
      <c r="S51" s="18">
        <f t="shared" si="64"/>
        <v>1.282051282051282E-2</v>
      </c>
      <c r="T51" s="7">
        <v>14</v>
      </c>
      <c r="U51" s="26">
        <v>14</v>
      </c>
    </row>
    <row r="52" spans="1:21" ht="14.25" x14ac:dyDescent="0.2">
      <c r="A52"/>
      <c r="B52" s="6"/>
      <c r="C52" s="6"/>
      <c r="F52" s="13"/>
      <c r="G52" s="13"/>
      <c r="H52" s="13"/>
      <c r="I52" s="13"/>
      <c r="J52" s="13"/>
      <c r="K52" s="13"/>
      <c r="L52" s="13"/>
      <c r="M52" s="13"/>
      <c r="N52" s="6"/>
      <c r="O52" s="26"/>
      <c r="P52" s="13"/>
      <c r="Q52" s="13"/>
      <c r="R52" s="13"/>
      <c r="S52" s="13"/>
      <c r="T52" s="6"/>
      <c r="U52" s="26"/>
    </row>
    <row r="53" spans="1:21" ht="14.25" x14ac:dyDescent="0.2">
      <c r="A53"/>
      <c r="B53" s="8" t="s">
        <v>38</v>
      </c>
      <c r="C53" s="6"/>
      <c r="F53" s="13"/>
      <c r="G53" s="13"/>
      <c r="H53" s="13"/>
      <c r="I53" s="13"/>
      <c r="J53" s="13"/>
      <c r="K53" s="13"/>
      <c r="L53" s="13"/>
      <c r="M53" s="13"/>
      <c r="N53" s="6"/>
      <c r="O53" s="26"/>
      <c r="P53" s="13"/>
      <c r="Q53" s="13"/>
      <c r="R53" s="13"/>
      <c r="S53" s="13"/>
      <c r="T53" s="6"/>
      <c r="U53" s="26"/>
    </row>
    <row r="54" spans="1:21" ht="14.25" x14ac:dyDescent="0.2">
      <c r="A54"/>
      <c r="B54" s="6" t="s">
        <v>42</v>
      </c>
      <c r="C54" s="6"/>
      <c r="F54" s="13"/>
      <c r="G54" s="13"/>
      <c r="H54" s="13"/>
      <c r="I54" s="13"/>
      <c r="J54" s="13"/>
      <c r="K54" s="13"/>
      <c r="L54" s="13"/>
      <c r="M54" s="13"/>
      <c r="N54" s="6"/>
      <c r="O54" s="26"/>
      <c r="P54" s="13"/>
      <c r="Q54" s="13"/>
      <c r="R54" s="13"/>
      <c r="S54" s="13"/>
      <c r="T54" s="6"/>
      <c r="U54" s="26"/>
    </row>
    <row r="55" spans="1:21" ht="14.25" x14ac:dyDescent="0.2">
      <c r="A55"/>
      <c r="B55" s="27" t="s">
        <v>54</v>
      </c>
      <c r="C55" s="6"/>
      <c r="F55" s="13"/>
      <c r="G55" s="13"/>
      <c r="H55" s="13"/>
      <c r="I55" s="13"/>
      <c r="J55" s="13"/>
      <c r="K55" s="18"/>
      <c r="L55" s="13"/>
      <c r="M55" s="18"/>
      <c r="N55" s="6"/>
      <c r="O55" s="26"/>
      <c r="P55" s="13"/>
      <c r="Q55" s="18"/>
      <c r="R55" s="13"/>
      <c r="S55" s="18"/>
      <c r="T55" s="6"/>
      <c r="U55" s="26"/>
    </row>
    <row r="56" spans="1:21" ht="14.25" x14ac:dyDescent="0.2">
      <c r="A56"/>
      <c r="B56" s="27" t="s">
        <v>55</v>
      </c>
      <c r="C56" s="6"/>
      <c r="F56" s="13"/>
      <c r="G56" s="13"/>
      <c r="H56" s="13"/>
      <c r="I56" s="13"/>
      <c r="J56" s="13"/>
      <c r="K56" s="18"/>
      <c r="L56" s="13"/>
      <c r="M56" s="18"/>
      <c r="N56" s="6"/>
      <c r="O56" s="26"/>
      <c r="P56" s="13"/>
      <c r="Q56" s="18"/>
      <c r="R56" s="13"/>
      <c r="S56" s="18"/>
      <c r="T56" s="6"/>
      <c r="U56" s="26"/>
    </row>
    <row r="57" spans="1:21" ht="14.25" x14ac:dyDescent="0.2">
      <c r="A57"/>
      <c r="B57" s="6" t="s">
        <v>30</v>
      </c>
      <c r="C57" s="6"/>
      <c r="D57" s="1">
        <v>29</v>
      </c>
      <c r="E57" s="1">
        <v>29</v>
      </c>
      <c r="F57" s="17">
        <f>(E57/D57)</f>
        <v>1</v>
      </c>
      <c r="G57" s="13">
        <v>11</v>
      </c>
      <c r="H57" s="13">
        <v>11</v>
      </c>
      <c r="I57" s="17">
        <f>(H57/G57)</f>
        <v>1</v>
      </c>
      <c r="J57" s="13">
        <f>(D57-G57)</f>
        <v>18</v>
      </c>
      <c r="K57" s="18">
        <f>(J57/G57)</f>
        <v>1.6363636363636365</v>
      </c>
      <c r="L57" s="18">
        <f>(D57/D$17)</f>
        <v>6.6210045662100456E-3</v>
      </c>
      <c r="M57" s="18">
        <f>(G57/G$17)</f>
        <v>3.1455533314269373E-3</v>
      </c>
      <c r="N57" s="7">
        <v>16</v>
      </c>
      <c r="O57" s="26">
        <v>17</v>
      </c>
      <c r="P57" s="13">
        <f>(E57-H57)</f>
        <v>18</v>
      </c>
      <c r="Q57" s="18">
        <f>(P57/H57)</f>
        <v>1.6363636363636365</v>
      </c>
      <c r="R57" s="18">
        <f>(E57/E$17)</f>
        <v>1.0673536989326464E-2</v>
      </c>
      <c r="S57" s="18">
        <f>(H57/H$17)</f>
        <v>4.5492142266335819E-3</v>
      </c>
      <c r="T57" s="7">
        <v>16</v>
      </c>
      <c r="U57" s="26">
        <v>16</v>
      </c>
    </row>
    <row r="58" spans="1:21" ht="14.25" x14ac:dyDescent="0.2">
      <c r="A58"/>
      <c r="B58" s="6" t="s">
        <v>43</v>
      </c>
      <c r="C58" s="6"/>
      <c r="F58" s="13"/>
      <c r="G58" s="13"/>
      <c r="H58" s="13"/>
      <c r="I58" s="13"/>
      <c r="J58" s="13"/>
      <c r="K58" s="13"/>
      <c r="L58" s="13"/>
      <c r="M58" s="18"/>
      <c r="N58" s="6"/>
      <c r="O58" s="26"/>
      <c r="P58" s="13"/>
      <c r="Q58" s="13"/>
      <c r="R58" s="13"/>
      <c r="S58" s="13"/>
      <c r="T58" s="6"/>
      <c r="U58" s="26"/>
    </row>
    <row r="59" spans="1:21" ht="14.25" x14ac:dyDescent="0.2">
      <c r="A59"/>
      <c r="B59" s="27" t="s">
        <v>56</v>
      </c>
      <c r="C59" s="6"/>
      <c r="D59" s="1">
        <v>0</v>
      </c>
      <c r="E59" s="1">
        <v>0</v>
      </c>
      <c r="F59" s="17"/>
      <c r="G59" s="13">
        <v>0</v>
      </c>
      <c r="H59" s="13">
        <v>0</v>
      </c>
      <c r="I59" s="17"/>
      <c r="J59" s="13"/>
      <c r="K59" s="18"/>
      <c r="L59" s="18">
        <f>(D59/D$17)</f>
        <v>0</v>
      </c>
      <c r="M59" s="18">
        <f>(G59/G$17)</f>
        <v>0</v>
      </c>
      <c r="N59" s="6"/>
      <c r="O59" s="26"/>
      <c r="P59" s="13"/>
      <c r="Q59" s="18"/>
      <c r="R59" s="18">
        <f>(E59/E$17)</f>
        <v>0</v>
      </c>
      <c r="S59" s="18">
        <f>(H59/H$17)</f>
        <v>0</v>
      </c>
      <c r="T59" s="6"/>
      <c r="U59" s="26"/>
    </row>
    <row r="60" spans="1:21" ht="14.25" x14ac:dyDescent="0.2">
      <c r="A60"/>
      <c r="B60" s="27" t="s">
        <v>57</v>
      </c>
      <c r="C60" s="6"/>
      <c r="F60" s="13"/>
      <c r="G60" s="13"/>
      <c r="H60" s="13"/>
      <c r="I60" s="13"/>
      <c r="J60" s="13"/>
      <c r="K60" s="18"/>
      <c r="L60" s="13"/>
      <c r="M60" s="18"/>
      <c r="N60" s="6"/>
      <c r="O60" s="26"/>
      <c r="P60" s="13"/>
      <c r="Q60" s="18"/>
      <c r="R60" s="13"/>
      <c r="S60" s="18"/>
      <c r="T60" s="6"/>
      <c r="U60" s="26"/>
    </row>
    <row r="61" spans="1:21" ht="14.25" x14ac:dyDescent="0.2">
      <c r="A61"/>
      <c r="B61" s="6" t="s">
        <v>31</v>
      </c>
      <c r="C61" s="6"/>
      <c r="D61" s="1">
        <v>125</v>
      </c>
      <c r="E61" s="1">
        <v>59</v>
      </c>
      <c r="F61" s="17">
        <f>(E61/D61)</f>
        <v>0.47199999999999998</v>
      </c>
      <c r="G61" s="13">
        <v>32</v>
      </c>
      <c r="H61" s="13">
        <v>32</v>
      </c>
      <c r="I61" s="17">
        <f>(H61/G61)</f>
        <v>1</v>
      </c>
      <c r="J61" s="13">
        <f>(D61-G61)</f>
        <v>93</v>
      </c>
      <c r="K61" s="18">
        <f>(J61/G61)</f>
        <v>2.90625</v>
      </c>
      <c r="L61" s="18">
        <f>(D61/D$17)</f>
        <v>2.8538812785388126E-2</v>
      </c>
      <c r="M61" s="18">
        <f>(G61/G$17)</f>
        <v>9.1507006005147277E-3</v>
      </c>
      <c r="N61" s="7">
        <v>9</v>
      </c>
      <c r="O61" s="26">
        <v>15</v>
      </c>
      <c r="P61" s="13">
        <f>(E61-H61)</f>
        <v>27</v>
      </c>
      <c r="Q61" s="18">
        <f>(P61/H61)</f>
        <v>0.84375</v>
      </c>
      <c r="R61" s="18">
        <f>(E61/E$17)</f>
        <v>2.1715126978284875E-2</v>
      </c>
      <c r="S61" s="18">
        <f>(H61/H$17)</f>
        <v>1.3234077750206782E-2</v>
      </c>
      <c r="T61" s="7">
        <v>12</v>
      </c>
      <c r="U61" s="26">
        <v>13</v>
      </c>
    </row>
    <row r="62" spans="1:21" ht="14.25" x14ac:dyDescent="0.2">
      <c r="A62"/>
      <c r="B62" s="6" t="s">
        <v>44</v>
      </c>
      <c r="C62" s="6"/>
      <c r="F62" s="13"/>
      <c r="G62" s="13"/>
      <c r="H62" s="13"/>
      <c r="I62" s="13"/>
      <c r="J62" s="13"/>
      <c r="K62" s="13"/>
      <c r="L62" s="13"/>
      <c r="M62" s="13"/>
      <c r="N62" s="6"/>
      <c r="O62" s="26"/>
      <c r="P62" s="13"/>
      <c r="Q62" s="13"/>
      <c r="R62" s="13"/>
      <c r="S62" s="13"/>
      <c r="T62" s="6"/>
      <c r="U62" s="26"/>
    </row>
    <row r="63" spans="1:21" ht="14.25" x14ac:dyDescent="0.2">
      <c r="A63"/>
      <c r="B63" s="27" t="s">
        <v>58</v>
      </c>
      <c r="C63" s="6"/>
      <c r="D63" s="1">
        <v>16</v>
      </c>
      <c r="E63" s="1">
        <v>16</v>
      </c>
      <c r="F63" s="17">
        <f>(E63/D63)</f>
        <v>1</v>
      </c>
      <c r="G63" s="13">
        <v>7</v>
      </c>
      <c r="H63" s="13">
        <v>7</v>
      </c>
      <c r="I63" s="17">
        <f>(H63/G63)</f>
        <v>1</v>
      </c>
      <c r="J63" s="13">
        <f>(D63-G63)</f>
        <v>9</v>
      </c>
      <c r="K63" s="18">
        <f>(J63/G63)</f>
        <v>1.2857142857142858</v>
      </c>
      <c r="L63" s="18">
        <f>(D63/D$17)</f>
        <v>3.6529680365296802E-3</v>
      </c>
      <c r="M63" s="18">
        <f>(G63/G$17)</f>
        <v>2.0017157563625965E-3</v>
      </c>
      <c r="N63" s="6"/>
      <c r="O63" s="26"/>
      <c r="P63" s="13">
        <f>(E63-H63)</f>
        <v>9</v>
      </c>
      <c r="Q63" s="18">
        <f>(P63/H63)</f>
        <v>1.2857142857142858</v>
      </c>
      <c r="R63" s="18">
        <f>(E63/E$17)</f>
        <v>5.8888479941111519E-3</v>
      </c>
      <c r="S63" s="18">
        <f>(H63/H$17)</f>
        <v>2.8949545078577337E-3</v>
      </c>
      <c r="T63" s="6"/>
      <c r="U63" s="26"/>
    </row>
    <row r="64" spans="1:21" ht="14.25" x14ac:dyDescent="0.2">
      <c r="A64"/>
      <c r="B64" s="28"/>
      <c r="C64" s="6"/>
      <c r="F64" s="13"/>
      <c r="G64" s="13"/>
      <c r="H64" s="13"/>
      <c r="I64" s="13"/>
      <c r="J64" s="13"/>
      <c r="K64" s="13"/>
      <c r="L64" s="13"/>
      <c r="M64" s="13"/>
      <c r="N64" s="6"/>
      <c r="O64" s="26"/>
      <c r="P64" s="13"/>
      <c r="Q64" s="18"/>
      <c r="R64" s="13"/>
      <c r="S64" s="13"/>
      <c r="T64" s="6"/>
      <c r="U64" s="26"/>
    </row>
    <row r="65" spans="1:23" ht="14.25" x14ac:dyDescent="0.2">
      <c r="A65"/>
      <c r="B65" s="8" t="s">
        <v>39</v>
      </c>
      <c r="C65" s="6"/>
      <c r="F65" s="13"/>
      <c r="G65" s="13"/>
      <c r="H65" s="13"/>
      <c r="I65" s="13"/>
      <c r="J65" s="13"/>
      <c r="K65" s="13"/>
      <c r="L65" s="13"/>
      <c r="M65" s="13"/>
      <c r="N65" s="6"/>
      <c r="O65" s="26"/>
      <c r="P65" s="13"/>
      <c r="Q65" s="13"/>
      <c r="R65" s="13"/>
      <c r="S65" s="13"/>
      <c r="T65" s="6"/>
      <c r="U65" s="26"/>
      <c r="V65" s="4"/>
      <c r="W65" s="4"/>
    </row>
    <row r="66" spans="1:23" ht="14.25" x14ac:dyDescent="0.2">
      <c r="A66"/>
      <c r="B66" s="6" t="s">
        <v>45</v>
      </c>
      <c r="C66" s="6"/>
      <c r="F66" s="13"/>
      <c r="G66" s="13"/>
      <c r="H66" s="13"/>
      <c r="I66" s="13"/>
      <c r="J66" s="13"/>
      <c r="K66" s="13"/>
      <c r="L66" s="13"/>
      <c r="M66" s="13"/>
      <c r="N66" s="6"/>
      <c r="O66" s="26"/>
      <c r="P66" s="13"/>
      <c r="Q66" s="13"/>
      <c r="R66" s="13"/>
      <c r="S66" s="13"/>
      <c r="T66" s="6"/>
      <c r="U66" s="26"/>
      <c r="V66" s="4"/>
      <c r="W66" s="4"/>
    </row>
    <row r="67" spans="1:23" ht="14.25" x14ac:dyDescent="0.2">
      <c r="A67"/>
      <c r="B67" s="6" t="s">
        <v>59</v>
      </c>
      <c r="C67" s="6"/>
      <c r="D67" s="1">
        <v>4</v>
      </c>
      <c r="E67" s="1">
        <v>4</v>
      </c>
      <c r="F67" s="17">
        <f t="shared" ref="F67:F68" si="65">(E67/D67)</f>
        <v>1</v>
      </c>
      <c r="G67" s="13">
        <v>20</v>
      </c>
      <c r="H67" s="13">
        <v>8</v>
      </c>
      <c r="I67" s="17">
        <f>(H67/G67)</f>
        <v>0.4</v>
      </c>
      <c r="J67" s="13">
        <f t="shared" ref="J67:J68" si="66">(D67-G67)</f>
        <v>-16</v>
      </c>
      <c r="K67" s="18">
        <f t="shared" ref="K67:K68" si="67">(J67/G67)</f>
        <v>-0.8</v>
      </c>
      <c r="L67" s="18">
        <f t="shared" ref="L67:L68" si="68">(D67/D$17)</f>
        <v>9.1324200913242006E-4</v>
      </c>
      <c r="M67" s="18">
        <f t="shared" ref="M67:M68" si="69">(G67/G$17)</f>
        <v>5.7191878753217046E-3</v>
      </c>
      <c r="N67" s="29">
        <v>18</v>
      </c>
      <c r="O67" s="26">
        <v>16</v>
      </c>
      <c r="P67" s="13">
        <f t="shared" ref="P67:P68" si="70">(E67-H67)</f>
        <v>-4</v>
      </c>
      <c r="Q67" s="18">
        <f t="shared" ref="Q67:Q68" si="71">(P67/H67)</f>
        <v>-0.5</v>
      </c>
      <c r="R67" s="18">
        <f>(E67/E$17)</f>
        <v>1.472211998527788E-3</v>
      </c>
      <c r="S67" s="18">
        <f>(H67/H$17)</f>
        <v>3.3085194375516956E-3</v>
      </c>
      <c r="T67" s="29">
        <v>18</v>
      </c>
      <c r="U67" s="26">
        <v>17</v>
      </c>
      <c r="V67"/>
      <c r="W67"/>
    </row>
    <row r="68" spans="1:23" ht="14.25" x14ac:dyDescent="0.2">
      <c r="A68"/>
      <c r="B68" s="6" t="s">
        <v>32</v>
      </c>
      <c r="C68" s="6"/>
      <c r="D68" s="1">
        <v>60</v>
      </c>
      <c r="E68" s="1">
        <v>60</v>
      </c>
      <c r="F68" s="17">
        <f t="shared" si="65"/>
        <v>1</v>
      </c>
      <c r="G68" s="13">
        <v>37</v>
      </c>
      <c r="H68" s="13">
        <v>23</v>
      </c>
      <c r="I68" s="17">
        <f>(H68/G68)</f>
        <v>0.6216216216216216</v>
      </c>
      <c r="J68" s="13">
        <f t="shared" si="66"/>
        <v>23</v>
      </c>
      <c r="K68" s="18">
        <f t="shared" si="67"/>
        <v>0.6216216216216216</v>
      </c>
      <c r="L68" s="18">
        <f t="shared" si="68"/>
        <v>1.3698630136986301E-2</v>
      </c>
      <c r="M68" s="18">
        <f t="shared" si="69"/>
        <v>1.0580497569345154E-2</v>
      </c>
      <c r="N68" s="7">
        <v>12</v>
      </c>
      <c r="O68" s="26">
        <v>13</v>
      </c>
      <c r="P68" s="13">
        <f t="shared" si="70"/>
        <v>37</v>
      </c>
      <c r="Q68" s="18">
        <f t="shared" si="71"/>
        <v>1.6086956521739131</v>
      </c>
      <c r="R68" s="18">
        <f>(E68/E$17)</f>
        <v>2.2083179977916818E-2</v>
      </c>
      <c r="S68" s="18">
        <f>(H68/H$17)</f>
        <v>9.5119933829611245E-3</v>
      </c>
      <c r="T68" s="7">
        <v>11</v>
      </c>
      <c r="U68" s="26">
        <v>15</v>
      </c>
      <c r="V68"/>
      <c r="W68"/>
    </row>
    <row r="69" spans="1:23" ht="14.25" x14ac:dyDescent="0.2">
      <c r="A69"/>
      <c r="B69" s="6" t="s">
        <v>60</v>
      </c>
      <c r="C69" s="6"/>
      <c r="F69" s="13"/>
      <c r="G69" s="13"/>
      <c r="H69" s="13"/>
      <c r="I69" s="13"/>
      <c r="J69" s="13"/>
      <c r="K69" s="18"/>
      <c r="L69" s="13"/>
      <c r="M69" s="18"/>
      <c r="N69" s="7"/>
      <c r="O69" s="26"/>
      <c r="P69" s="13"/>
      <c r="Q69" s="18"/>
      <c r="R69" s="13"/>
      <c r="S69" s="18"/>
      <c r="T69" s="6"/>
      <c r="U69" s="7"/>
      <c r="V69"/>
      <c r="W69"/>
    </row>
    <row r="70" spans="1:23" ht="14.25" x14ac:dyDescent="0.2">
      <c r="A70"/>
      <c r="B70" s="27" t="s">
        <v>61</v>
      </c>
      <c r="C70" s="6"/>
      <c r="D70" s="1">
        <v>8</v>
      </c>
      <c r="E70" s="1">
        <v>8</v>
      </c>
      <c r="F70" s="17">
        <f>(E70/D70)</f>
        <v>1</v>
      </c>
      <c r="G70" s="13">
        <v>17</v>
      </c>
      <c r="H70" s="13">
        <v>17</v>
      </c>
      <c r="I70" s="17">
        <f>(H70/G70)</f>
        <v>1</v>
      </c>
      <c r="J70" s="13">
        <f>(D70-G70)</f>
        <v>-9</v>
      </c>
      <c r="K70" s="18">
        <f>(J70/G70)</f>
        <v>-0.52941176470588236</v>
      </c>
      <c r="L70" s="18">
        <f>(D70/D$17)</f>
        <v>1.8264840182648401E-3</v>
      </c>
      <c r="M70" s="18">
        <f>(G70/G$17)</f>
        <v>4.8613096940234484E-3</v>
      </c>
      <c r="N70" s="7"/>
      <c r="O70" s="26"/>
      <c r="P70" s="13">
        <f>(E70-H70)</f>
        <v>-9</v>
      </c>
      <c r="Q70" s="18">
        <f>(P70/H70)</f>
        <v>-0.52941176470588236</v>
      </c>
      <c r="R70" s="18">
        <f>(E70/E$17)</f>
        <v>2.944423997055576E-3</v>
      </c>
      <c r="S70" s="18">
        <f>(H70/H$17)</f>
        <v>7.0306038047973536E-3</v>
      </c>
      <c r="T70" s="13"/>
      <c r="U70" s="13"/>
      <c r="V70"/>
      <c r="W70"/>
    </row>
    <row r="71" spans="1:23" ht="14.25" x14ac:dyDescent="0.2">
      <c r="A71"/>
      <c r="B71" s="6"/>
      <c r="C71" s="6"/>
      <c r="D71" s="13"/>
      <c r="E71" s="1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"/>
      <c r="U71" s="6"/>
      <c r="V71"/>
      <c r="W71"/>
    </row>
    <row r="72" spans="1:23" ht="14.25" x14ac:dyDescent="0.2">
      <c r="B72" s="6"/>
      <c r="C72" s="6"/>
      <c r="D72" s="13"/>
      <c r="E72" s="1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/>
      <c r="U72" s="6"/>
    </row>
    <row r="73" spans="1:23" ht="14.25" x14ac:dyDescent="0.2">
      <c r="B73" s="30" t="s">
        <v>62</v>
      </c>
      <c r="C73" s="6"/>
      <c r="D73" s="13"/>
      <c r="E73" s="1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7"/>
      <c r="U73" s="6"/>
    </row>
    <row r="74" spans="1:23" ht="14.25" x14ac:dyDescent="0.2">
      <c r="B74" s="30" t="s">
        <v>33</v>
      </c>
      <c r="C74" s="6"/>
      <c r="D74" s="13"/>
      <c r="E74" s="1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7"/>
      <c r="U74" s="6"/>
    </row>
    <row r="75" spans="1:23" ht="14.25" x14ac:dyDescent="0.2">
      <c r="B75" s="31" t="s">
        <v>34</v>
      </c>
      <c r="C75" s="13"/>
      <c r="D75" s="13"/>
      <c r="E75" s="13"/>
      <c r="F75" s="13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7"/>
      <c r="U75" s="6"/>
    </row>
    <row r="76" spans="1:23" ht="14.25" x14ac:dyDescent="0.2">
      <c r="B76" s="31" t="s">
        <v>35</v>
      </c>
      <c r="C76" s="13"/>
      <c r="D76" s="13"/>
      <c r="E76" s="13"/>
      <c r="F76" s="13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7"/>
      <c r="U76" s="6"/>
    </row>
    <row r="77" spans="1:23" ht="14.25" x14ac:dyDescent="0.2">
      <c r="B77" s="31" t="s">
        <v>36</v>
      </c>
      <c r="C77" s="13"/>
      <c r="D77" s="13"/>
      <c r="E77" s="23"/>
      <c r="F77" s="1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7"/>
      <c r="U77" s="6"/>
    </row>
    <row r="78" spans="1:23" ht="14.25" x14ac:dyDescent="0.2">
      <c r="B78" s="31" t="s">
        <v>46</v>
      </c>
      <c r="C78" s="13"/>
      <c r="D78" s="13"/>
      <c r="E78" s="23"/>
      <c r="F78" s="13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7"/>
      <c r="U78" s="6"/>
    </row>
    <row r="79" spans="1:23" ht="14.25" x14ac:dyDescent="0.2">
      <c r="B79" s="31" t="s">
        <v>47</v>
      </c>
      <c r="C79" s="13"/>
      <c r="D79" s="13"/>
      <c r="E79" s="23"/>
      <c r="F79" s="13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7"/>
      <c r="U79" s="6"/>
    </row>
    <row r="80" spans="1:23" ht="14.25" x14ac:dyDescent="0.2">
      <c r="B80" s="31" t="s">
        <v>48</v>
      </c>
      <c r="C80" s="13"/>
      <c r="D80" s="13"/>
      <c r="E80" s="23"/>
      <c r="F80" s="13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7"/>
      <c r="U80" s="6"/>
    </row>
    <row r="81" spans="2:21" ht="14.25" x14ac:dyDescent="0.2">
      <c r="B81" s="6" t="s">
        <v>49</v>
      </c>
      <c r="C81" s="13"/>
      <c r="D81" s="13"/>
      <c r="E81" s="13"/>
      <c r="F81" s="13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/>
      <c r="U81" s="6"/>
    </row>
    <row r="82" spans="2:21" ht="14.25" x14ac:dyDescent="0.2">
      <c r="B82" s="6" t="s">
        <v>50</v>
      </c>
      <c r="C82" s="6"/>
      <c r="D82" s="13"/>
      <c r="E82" s="1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7"/>
      <c r="U82" s="6"/>
    </row>
    <row r="83" spans="2:21" ht="14.25" x14ac:dyDescent="0.2">
      <c r="B83" s="6" t="s">
        <v>51</v>
      </c>
      <c r="C83" s="6"/>
      <c r="D83" s="13"/>
      <c r="E83" s="1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7"/>
      <c r="U83" s="6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 s="5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C17F67-D066-4050-B550-196FBC6D250E}"/>
</file>

<file path=customXml/itemProps2.xml><?xml version="1.0" encoding="utf-8"?>
<ds:datastoreItem xmlns:ds="http://schemas.openxmlformats.org/officeDocument/2006/customXml" ds:itemID="{A398FC7D-A1CD-434D-9E11-833ABB144714}"/>
</file>

<file path=customXml/itemProps3.xml><?xml version="1.0" encoding="utf-8"?>
<ds:datastoreItem xmlns:ds="http://schemas.openxmlformats.org/officeDocument/2006/customXml" ds:itemID="{F3AC6C93-D155-4099-B7F3-79F4AAC09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2C</vt:lpstr>
      <vt:lpstr>'2C'!Print_Area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2019-05-09T14:00:20Z</cp:lastPrinted>
  <dcterms:created xsi:type="dcterms:W3CDTF">2003-04-24T14:06:32Z</dcterms:created>
  <dcterms:modified xsi:type="dcterms:W3CDTF">2019-05-09T14:00:31Z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