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NOV19\"/>
    </mc:Choice>
  </mc:AlternateContent>
  <xr:revisionPtr revIDLastSave="0" documentId="8_{AB8851AC-2AD3-451A-8439-713C0014FA90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B" sheetId="1" r:id="rId1"/>
  </sheets>
  <definedNames>
    <definedName name="_xlnm.Print_Area" localSheetId="0">'2B'!$B$2:$U$83</definedName>
  </definedNames>
  <calcPr calcId="179017"/>
</workbook>
</file>

<file path=xl/calcChain.xml><?xml version="1.0" encoding="utf-8"?>
<calcChain xmlns="http://schemas.openxmlformats.org/spreadsheetml/2006/main">
  <c r="S69" i="1" l="1"/>
  <c r="R69" i="1"/>
  <c r="S67" i="1"/>
  <c r="R67" i="1"/>
  <c r="S66" i="1"/>
  <c r="R66" i="1"/>
  <c r="S62" i="1"/>
  <c r="R62" i="1"/>
  <c r="S60" i="1"/>
  <c r="R60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M69" i="1"/>
  <c r="L69" i="1"/>
  <c r="M67" i="1"/>
  <c r="L67" i="1"/>
  <c r="M66" i="1"/>
  <c r="L66" i="1"/>
  <c r="M62" i="1"/>
  <c r="L62" i="1"/>
  <c r="M60" i="1"/>
  <c r="L60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S15" i="1"/>
  <c r="R15" i="1"/>
  <c r="M15" i="1"/>
  <c r="L15" i="1"/>
  <c r="Q69" i="1"/>
  <c r="P69" i="1"/>
  <c r="J69" i="1"/>
  <c r="K69" i="1" s="1"/>
  <c r="I69" i="1"/>
  <c r="F69" i="1"/>
  <c r="P67" i="1"/>
  <c r="Q67" i="1" s="1"/>
  <c r="J67" i="1"/>
  <c r="K67" i="1" s="1"/>
  <c r="I67" i="1"/>
  <c r="F67" i="1"/>
  <c r="P66" i="1"/>
  <c r="Q66" i="1" s="1"/>
  <c r="K66" i="1"/>
  <c r="J66" i="1"/>
  <c r="I66" i="1"/>
  <c r="F66" i="1"/>
  <c r="P62" i="1"/>
  <c r="Q62" i="1" s="1"/>
  <c r="J62" i="1"/>
  <c r="K62" i="1" s="1"/>
  <c r="I62" i="1"/>
  <c r="F62" i="1"/>
  <c r="Q60" i="1"/>
  <c r="P60" i="1"/>
  <c r="J60" i="1"/>
  <c r="K60" i="1" s="1"/>
  <c r="I60" i="1"/>
  <c r="F60" i="1"/>
  <c r="P56" i="1"/>
  <c r="Q56" i="1" s="1"/>
  <c r="J56" i="1"/>
  <c r="K56" i="1" s="1"/>
  <c r="I56" i="1"/>
  <c r="F56" i="1"/>
  <c r="P50" i="1"/>
  <c r="Q50" i="1" s="1"/>
  <c r="K50" i="1"/>
  <c r="J50" i="1"/>
  <c r="I50" i="1"/>
  <c r="F50" i="1"/>
  <c r="P49" i="1"/>
  <c r="Q49" i="1" s="1"/>
  <c r="J49" i="1"/>
  <c r="K49" i="1" s="1"/>
  <c r="I49" i="1"/>
  <c r="F49" i="1"/>
  <c r="Q43" i="1"/>
  <c r="P43" i="1"/>
  <c r="J43" i="1"/>
  <c r="K43" i="1" s="1"/>
  <c r="I43" i="1"/>
  <c r="F43" i="1"/>
  <c r="P42" i="1"/>
  <c r="Q42" i="1" s="1"/>
  <c r="J42" i="1"/>
  <c r="K42" i="1" s="1"/>
  <c r="I42" i="1"/>
  <c r="F42" i="1"/>
  <c r="P41" i="1"/>
  <c r="Q41" i="1" s="1"/>
  <c r="K41" i="1"/>
  <c r="J41" i="1"/>
  <c r="I41" i="1"/>
  <c r="F41" i="1"/>
  <c r="J40" i="1"/>
  <c r="K40" i="1" s="1"/>
  <c r="H40" i="1"/>
  <c r="G40" i="1"/>
  <c r="E40" i="1"/>
  <c r="P40" i="1" s="1"/>
  <c r="Q40" i="1" s="1"/>
  <c r="D40" i="1"/>
  <c r="P38" i="1"/>
  <c r="Q38" i="1" s="1"/>
  <c r="K38" i="1"/>
  <c r="J38" i="1"/>
  <c r="I38" i="1"/>
  <c r="F38" i="1"/>
  <c r="P37" i="1"/>
  <c r="Q37" i="1" s="1"/>
  <c r="J37" i="1"/>
  <c r="K37" i="1" s="1"/>
  <c r="I37" i="1"/>
  <c r="F37" i="1"/>
  <c r="Q36" i="1"/>
  <c r="P36" i="1"/>
  <c r="J36" i="1"/>
  <c r="K36" i="1" s="1"/>
  <c r="I36" i="1"/>
  <c r="F36" i="1"/>
  <c r="P35" i="1"/>
  <c r="Q35" i="1" s="1"/>
  <c r="I35" i="1"/>
  <c r="H35" i="1"/>
  <c r="G35" i="1"/>
  <c r="J35" i="1" s="1"/>
  <c r="K35" i="1" s="1"/>
  <c r="F35" i="1"/>
  <c r="E35" i="1"/>
  <c r="D35" i="1"/>
  <c r="Q33" i="1"/>
  <c r="P33" i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K31" i="1"/>
  <c r="J31" i="1"/>
  <c r="I31" i="1"/>
  <c r="F31" i="1"/>
  <c r="P30" i="1"/>
  <c r="Q30" i="1" s="1"/>
  <c r="J30" i="1"/>
  <c r="K30" i="1" s="1"/>
  <c r="I30" i="1"/>
  <c r="F30" i="1"/>
  <c r="Q29" i="1"/>
  <c r="P29" i="1"/>
  <c r="J29" i="1"/>
  <c r="K29" i="1" s="1"/>
  <c r="I29" i="1"/>
  <c r="F29" i="1"/>
  <c r="P28" i="1"/>
  <c r="Q28" i="1" s="1"/>
  <c r="J28" i="1"/>
  <c r="K28" i="1" s="1"/>
  <c r="I28" i="1"/>
  <c r="F28" i="1"/>
  <c r="K27" i="1"/>
  <c r="J27" i="1"/>
  <c r="H27" i="1"/>
  <c r="G27" i="1"/>
  <c r="E27" i="1"/>
  <c r="P27" i="1" s="1"/>
  <c r="Q27" i="1" s="1"/>
  <c r="D27" i="1"/>
  <c r="P25" i="1"/>
  <c r="Q25" i="1" s="1"/>
  <c r="I25" i="1"/>
  <c r="H25" i="1"/>
  <c r="G25" i="1"/>
  <c r="J25" i="1" s="1"/>
  <c r="K25" i="1" s="1"/>
  <c r="F25" i="1"/>
  <c r="E25" i="1"/>
  <c r="D25" i="1"/>
  <c r="Q24" i="1"/>
  <c r="P24" i="1"/>
  <c r="H24" i="1"/>
  <c r="G24" i="1"/>
  <c r="G23" i="1" s="1"/>
  <c r="E24" i="1"/>
  <c r="D24" i="1"/>
  <c r="F24" i="1" s="1"/>
  <c r="E23" i="1"/>
  <c r="K22" i="1"/>
  <c r="J22" i="1"/>
  <c r="H22" i="1"/>
  <c r="G22" i="1"/>
  <c r="E22" i="1"/>
  <c r="P22" i="1" s="1"/>
  <c r="Q22" i="1" s="1"/>
  <c r="D22" i="1"/>
  <c r="P21" i="1"/>
  <c r="Q21" i="1" s="1"/>
  <c r="H21" i="1"/>
  <c r="G21" i="1"/>
  <c r="J21" i="1" s="1"/>
  <c r="K21" i="1" s="1"/>
  <c r="F21" i="1"/>
  <c r="E21" i="1"/>
  <c r="D21" i="1"/>
  <c r="P20" i="1"/>
  <c r="Q20" i="1" s="1"/>
  <c r="H20" i="1"/>
  <c r="G20" i="1"/>
  <c r="E20" i="1"/>
  <c r="D20" i="1"/>
  <c r="F20" i="1" s="1"/>
  <c r="E19" i="1"/>
  <c r="E17" i="1" s="1"/>
  <c r="P15" i="1"/>
  <c r="Q15" i="1" s="1"/>
  <c r="J15" i="1"/>
  <c r="K15" i="1" s="1"/>
  <c r="I15" i="1"/>
  <c r="F15" i="1"/>
  <c r="P23" i="1" l="1"/>
  <c r="Q23" i="1" s="1"/>
  <c r="F19" i="1"/>
  <c r="G19" i="1"/>
  <c r="H19" i="1"/>
  <c r="J20" i="1"/>
  <c r="K20" i="1" s="1"/>
  <c r="F22" i="1"/>
  <c r="H23" i="1"/>
  <c r="J24" i="1"/>
  <c r="K24" i="1" s="1"/>
  <c r="F27" i="1"/>
  <c r="D19" i="1"/>
  <c r="I20" i="1"/>
  <c r="I40" i="1"/>
  <c r="I22" i="1"/>
  <c r="I27" i="1"/>
  <c r="D23" i="1"/>
  <c r="I21" i="1"/>
  <c r="F23" i="1"/>
  <c r="F40" i="1"/>
  <c r="I24" i="1"/>
  <c r="H17" i="1" l="1"/>
  <c r="I19" i="1"/>
  <c r="P19" i="1"/>
  <c r="Q19" i="1" s="1"/>
  <c r="J19" i="1"/>
  <c r="K19" i="1" s="1"/>
  <c r="D17" i="1"/>
  <c r="J23" i="1"/>
  <c r="K23" i="1" s="1"/>
  <c r="I23" i="1"/>
  <c r="G17" i="1"/>
  <c r="I17" i="1" l="1"/>
  <c r="P17" i="1"/>
  <c r="Q17" i="1" s="1"/>
  <c r="J17" i="1"/>
  <c r="K17" i="1" s="1"/>
  <c r="F17" i="1"/>
</calcChain>
</file>

<file path=xl/sharedStrings.xml><?xml version="1.0" encoding="utf-8"?>
<sst xmlns="http://schemas.openxmlformats.org/spreadsheetml/2006/main" count="83" uniqueCount="74">
  <si>
    <t>JURISDICTION</t>
  </si>
  <si>
    <t>YEAR TO DATE</t>
  </si>
  <si>
    <t>TOTAL HOUSING UNITS</t>
  </si>
  <si>
    <t>SINGLE-FAMILY UNITS</t>
  </si>
  <si>
    <t>TOTAL</t>
  </si>
  <si>
    <t>Table 2B.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</si>
  <si>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</si>
  <si>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</si>
  <si>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</si>
  <si>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</si>
  <si>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</si>
  <si>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</si>
  <si>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</si>
  <si>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</si>
  <si>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</si>
  <si>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</si>
  <si>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</si>
  <si>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</si>
  <si>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</si>
  <si>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</si>
  <si>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</si>
  <si>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</si>
  <si>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</si>
  <si>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</si>
  <si>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</si>
  <si>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</si>
  <si>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</si>
  <si>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</si>
  <si>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</si>
  <si>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</si>
  <si>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</si>
  <si>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</si>
  <si>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</si>
  <si>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</si>
  <si>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</si>
  <si>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</si>
  <si>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</si>
  <si>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</si>
  <si>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</si>
  <si>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</si>
  <si>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</si>
  <si>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</si>
  <si>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</si>
  <si>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</si>
  <si>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</si>
  <si>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</si>
  <si>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</si>
  <si>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</si>
  <si>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</si>
  <si>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</si>
  <si>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</si>
  <si>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</si>
  <si>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</si>
  <si>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</si>
  <si>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</si>
  <si>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</si>
  <si>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</si>
  <si>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 xml:space="preserve">     Frostburg</t>
  </si>
  <si>
    <t xml:space="preserve">     Lonaconing town</t>
  </si>
  <si>
    <t>NEW HOUSING UNITS(1) AUTHORIZED FOR CONSTRUCTION:  YEAR TO DATE NOVEMBER 2019 AND 2017</t>
  </si>
  <si>
    <t>November 2019</t>
  </si>
  <si>
    <t>November 2017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</si>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</sst>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2"/>
      <color rgb="FFFF0000"/>
      <name val="Cambria"/>
      <family val="1"/>
    </font>
    <font>
      <b/>
      <sz val="14"/>
      <name val="Cambria"/>
      <family val="1"/>
    </font>
    <font>
      <b/>
      <sz val="14"/>
      <color rgb="FFFF0000"/>
      <name val="Cambria"/>
      <family val="1"/>
    </font>
    <font>
      <sz val="14"/>
      <name val="Cambria"/>
      <family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3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0" fontId="5" fillId="0" borderId="12" xfId="2" applyNumberFormat="1" applyFont="1" applyBorder="1"/>
    <xf numFmtId="41" fontId="5" fillId="0" borderId="12" xfId="0" applyNumberFormat="1" applyFont="1" applyBorder="1"/>
    <xf numFmtId="0" fontId="5" fillId="0" borderId="12" xfId="0" applyFont="1" applyBorder="1"/>
    <xf numFmtId="10" fontId="5" fillId="0" borderId="12" xfId="0" applyNumberFormat="1" applyFont="1" applyBorder="1"/>
    <xf numFmtId="41" fontId="5" fillId="0" borderId="12" xfId="1" applyNumberFormat="1" applyFont="1" applyBorder="1"/>
    <xf numFmtId="0" fontId="5" fillId="0" borderId="12" xfId="0" applyFont="1" applyBorder="1" applyAlignment="1">
      <alignment horizontal="center"/>
    </xf>
    <xf numFmtId="41" fontId="5" fillId="0" borderId="12" xfId="1" applyNumberFormat="1" applyFont="1" applyBorder="1" applyAlignment="1">
      <alignment horizontal="right"/>
    </xf>
    <xf numFmtId="0" fontId="5" fillId="0" borderId="7" xfId="0" applyFont="1" applyBorder="1"/>
    <xf numFmtId="41" fontId="4" fillId="0" borderId="4" xfId="0" applyNumberFormat="1" applyFont="1" applyBorder="1"/>
    <xf numFmtId="3" fontId="4" fillId="0" borderId="4" xfId="0" applyNumberFormat="1" applyFont="1" applyBorder="1"/>
    <xf numFmtId="0" fontId="4" fillId="0" borderId="4" xfId="0" applyFont="1" applyBorder="1"/>
    <xf numFmtId="3" fontId="6" fillId="0" borderId="4" xfId="0" applyNumberFormat="1" applyFont="1" applyBorder="1"/>
    <xf numFmtId="0" fontId="5" fillId="0" borderId="4" xfId="0" applyFont="1" applyBorder="1"/>
    <xf numFmtId="3" fontId="5" fillId="0" borderId="4" xfId="0" applyNumberFormat="1" applyFont="1" applyBorder="1"/>
    <xf numFmtId="0" fontId="7" fillId="0" borderId="4" xfId="0" applyFont="1" applyBorder="1"/>
    <xf numFmtId="42" fontId="5" fillId="0" borderId="4" xfId="0" applyNumberFormat="1" applyFont="1" applyBorder="1"/>
    <xf numFmtId="0" fontId="5" fillId="0" borderId="0" xfId="0" applyFont="1" applyBorder="1" applyAlignment="1">
      <alignment horizontal="center"/>
    </xf>
    <xf numFmtId="41" fontId="5" fillId="0" borderId="0" xfId="0" applyNumberFormat="1" applyFont="1" applyBorder="1"/>
    <xf numFmtId="41" fontId="5" fillId="0" borderId="9" xfId="0" applyNumberFormat="1" applyFont="1" applyBorder="1"/>
    <xf numFmtId="0" fontId="5" fillId="0" borderId="26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0" fillId="0" borderId="0" xfId="2" applyNumberFormat="1" applyFont="1"/>
    <xf numFmtId="0" fontId="9" fillId="0" borderId="0" xfId="0" applyFont="1"/>
    <xf numFmtId="164" fontId="9" fillId="0" borderId="0" xfId="2" applyNumberFormat="1" applyFont="1"/>
    <xf numFmtId="1" fontId="9" fillId="0" borderId="0" xfId="2" applyNumberFormat="1" applyFont="1"/>
    <xf numFmtId="0" fontId="11" fillId="0" borderId="0" xfId="0" applyFont="1"/>
    <xf numFmtId="0" fontId="12" fillId="0" borderId="0" xfId="0" applyFont="1"/>
    <xf numFmtId="164" fontId="12" fillId="0" borderId="0" xfId="2" applyNumberFormat="1" applyFont="1"/>
    <xf numFmtId="3" fontId="12" fillId="0" borderId="0" xfId="0" applyNumberFormat="1" applyFont="1"/>
    <xf numFmtId="164" fontId="13" fillId="0" borderId="0" xfId="2" applyNumberFormat="1" applyFont="1" applyAlignment="1"/>
    <xf numFmtId="0" fontId="1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2" applyNumberFormat="1" applyFont="1" applyBorder="1" applyAlignment="1">
      <alignment horizontal="center" vertical="center" wrapText="1"/>
    </xf>
    <xf numFmtId="164" fontId="4" fillId="0" borderId="22" xfId="2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22" xfId="2" applyNumberFormat="1" applyFont="1" applyBorder="1" applyAlignment="1">
      <alignment horizontal="center" vertical="center"/>
    </xf>
    <xf numFmtId="164" fontId="4" fillId="0" borderId="21" xfId="2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64" fontId="4" fillId="0" borderId="13" xfId="2" applyNumberFormat="1" applyFont="1" applyBorder="1" applyAlignment="1">
      <alignment horizontal="center" vertical="center" wrapText="1"/>
    </xf>
    <xf numFmtId="164" fontId="4" fillId="0" borderId="8" xfId="2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center" vertical="center"/>
    </xf>
    <xf numFmtId="164" fontId="4" fillId="0" borderId="16" xfId="2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" fontId="4" fillId="0" borderId="10" xfId="1" applyNumberFormat="1" applyFont="1" applyBorder="1" applyAlignment="1">
      <alignment horizontal="center" vertical="center"/>
    </xf>
    <xf numFmtId="1" fontId="4" fillId="0" borderId="40" xfId="1" applyNumberFormat="1" applyFont="1" applyBorder="1" applyAlignment="1">
      <alignment horizontal="center" vertical="center"/>
    </xf>
    <xf numFmtId="1" fontId="4" fillId="0" borderId="41" xfId="1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164" fontId="4" fillId="0" borderId="17" xfId="2" applyNumberFormat="1" applyFont="1" applyBorder="1" applyAlignment="1">
      <alignment horizontal="center" vertical="center" wrapText="1"/>
    </xf>
    <xf numFmtId="164" fontId="4" fillId="0" borderId="15" xfId="2" applyNumberFormat="1" applyFont="1" applyBorder="1" applyAlignment="1">
      <alignment horizontal="center" vertical="center"/>
    </xf>
    <xf numFmtId="1" fontId="4" fillId="0" borderId="15" xfId="1" applyNumberFormat="1" applyFont="1" applyBorder="1" applyAlignment="1">
      <alignment horizontal="center" vertical="center"/>
    </xf>
    <xf numFmtId="1" fontId="4" fillId="0" borderId="43" xfId="1" applyNumberFormat="1" applyFont="1" applyBorder="1" applyAlignment="1">
      <alignment horizontal="center" vertical="center"/>
    </xf>
    <xf numFmtId="1" fontId="4" fillId="0" borderId="4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41" fontId="5" fillId="0" borderId="0" xfId="0" applyNumberFormat="1" applyFont="1"/>
    <xf numFmtId="49" fontId="4" fillId="0" borderId="0" xfId="0" applyNumberFormat="1" applyFont="1"/>
    <xf numFmtId="41" fontId="5" fillId="0" borderId="0" xfId="0" applyNumberFormat="1" applyFont="1" applyAlignment="1">
      <alignment horizontal="center"/>
    </xf>
    <xf numFmtId="49" fontId="5" fillId="0" borderId="0" xfId="0" applyNumberFormat="1" applyFont="1"/>
    <xf numFmtId="41" fontId="1" fillId="0" borderId="0" xfId="0" applyNumberFormat="1" applyFont="1"/>
    <xf numFmtId="49" fontId="4" fillId="0" borderId="45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/>
    </xf>
    <xf numFmtId="0" fontId="5" fillId="0" borderId="33" xfId="0" applyFont="1" applyBorder="1"/>
    <xf numFmtId="0" fontId="5" fillId="0" borderId="38" xfId="0" applyFont="1" applyBorder="1"/>
    <xf numFmtId="41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/>
    <xf numFmtId="0" fontId="4" fillId="0" borderId="5" xfId="0" applyFont="1" applyBorder="1" applyAlignment="1">
      <alignment horizontal="center"/>
    </xf>
    <xf numFmtId="41" fontId="5" fillId="0" borderId="4" xfId="0" applyNumberFormat="1" applyFont="1" applyBorder="1"/>
    <xf numFmtId="41" fontId="5" fillId="0" borderId="0" xfId="1" applyNumberFormat="1" applyFont="1" applyBorder="1"/>
    <xf numFmtId="41" fontId="5" fillId="0" borderId="5" xfId="0" applyNumberFormat="1" applyFont="1" applyBorder="1"/>
    <xf numFmtId="0" fontId="4" fillId="0" borderId="0" xfId="0" applyFont="1" applyBorder="1" applyAlignment="1">
      <alignment horizontal="center"/>
    </xf>
    <xf numFmtId="41" fontId="4" fillId="0" borderId="0" xfId="1" applyNumberFormat="1" applyFont="1" applyBorder="1"/>
    <xf numFmtId="0" fontId="4" fillId="0" borderId="5" xfId="0" applyFont="1" applyBorder="1"/>
    <xf numFmtId="0" fontId="5" fillId="0" borderId="5" xfId="0" applyFont="1" applyBorder="1"/>
    <xf numFmtId="41" fontId="4" fillId="0" borderId="0" xfId="1" applyNumberFormat="1" applyFont="1" applyBorder="1" applyAlignment="1">
      <alignment horizontal="right"/>
    </xf>
    <xf numFmtId="3" fontId="7" fillId="0" borderId="4" xfId="0" applyNumberFormat="1" applyFont="1" applyBorder="1"/>
    <xf numFmtId="41" fontId="5" fillId="0" borderId="0" xfId="1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41" fontId="4" fillId="0" borderId="5" xfId="0" applyNumberFormat="1" applyFont="1" applyBorder="1"/>
    <xf numFmtId="1" fontId="5" fillId="0" borderId="5" xfId="0" applyNumberFormat="1" applyFont="1" applyBorder="1" applyAlignment="1">
      <alignment horizontal="center"/>
    </xf>
    <xf numFmtId="49" fontId="4" fillId="0" borderId="6" xfId="0" applyNumberFormat="1" applyFont="1" applyBorder="1"/>
    <xf numFmtId="0" fontId="5" fillId="0" borderId="47" xfId="0" applyFont="1" applyBorder="1" applyAlignment="1">
      <alignment horizontal="center"/>
    </xf>
    <xf numFmtId="0" fontId="5" fillId="0" borderId="47" xfId="0" applyFont="1" applyBorder="1"/>
    <xf numFmtId="0" fontId="5" fillId="0" borderId="48" xfId="0" applyFont="1" applyBorder="1"/>
    <xf numFmtId="0" fontId="5" fillId="0" borderId="36" xfId="0" applyFont="1" applyBorder="1"/>
    <xf numFmtId="0" fontId="5" fillId="0" borderId="10" xfId="0" applyFont="1" applyBorder="1"/>
    <xf numFmtId="0" fontId="5" fillId="0" borderId="11" xfId="0" applyFont="1" applyBorder="1"/>
    <xf numFmtId="41" fontId="4" fillId="0" borderId="39" xfId="0" applyNumberFormat="1" applyFont="1" applyBorder="1"/>
    <xf numFmtId="41" fontId="4" fillId="0" borderId="12" xfId="0" applyNumberFormat="1" applyFont="1" applyBorder="1"/>
    <xf numFmtId="164" fontId="4" fillId="0" borderId="13" xfId="2" applyNumberFormat="1" applyFont="1" applyBorder="1"/>
    <xf numFmtId="41" fontId="5" fillId="0" borderId="39" xfId="1" applyNumberFormat="1" applyFont="1" applyBorder="1"/>
    <xf numFmtId="164" fontId="5" fillId="0" borderId="13" xfId="0" applyNumberFormat="1" applyFont="1" applyBorder="1"/>
    <xf numFmtId="41" fontId="4" fillId="0" borderId="39" xfId="1" applyNumberFormat="1" applyFont="1" applyBorder="1"/>
    <xf numFmtId="41" fontId="4" fillId="0" borderId="12" xfId="1" applyNumberFormat="1" applyFont="1" applyBorder="1"/>
    <xf numFmtId="164" fontId="5" fillId="0" borderId="13" xfId="2" applyNumberFormat="1" applyFont="1" applyBorder="1"/>
    <xf numFmtId="41" fontId="4" fillId="0" borderId="39" xfId="1" applyNumberFormat="1" applyFont="1" applyBorder="1" applyAlignment="1">
      <alignment horizontal="right"/>
    </xf>
    <xf numFmtId="41" fontId="4" fillId="0" borderId="12" xfId="1" applyNumberFormat="1" applyFont="1" applyBorder="1" applyAlignment="1">
      <alignment horizontal="right"/>
    </xf>
    <xf numFmtId="41" fontId="5" fillId="0" borderId="39" xfId="1" applyNumberFormat="1" applyFont="1" applyBorder="1" applyAlignment="1">
      <alignment horizontal="right"/>
    </xf>
    <xf numFmtId="41" fontId="5" fillId="0" borderId="39" xfId="0" applyNumberFormat="1" applyFont="1" applyBorder="1"/>
    <xf numFmtId="0" fontId="5" fillId="0" borderId="39" xfId="0" applyFont="1" applyBorder="1"/>
    <xf numFmtId="164" fontId="4" fillId="0" borderId="13" xfId="0" applyNumberFormat="1" applyFont="1" applyBorder="1"/>
    <xf numFmtId="0" fontId="5" fillId="0" borderId="49" xfId="0" applyFont="1" applyBorder="1"/>
    <xf numFmtId="3" fontId="5" fillId="0" borderId="10" xfId="0" applyNumberFormat="1" applyFont="1" applyBorder="1"/>
    <xf numFmtId="164" fontId="4" fillId="0" borderId="12" xfId="2" applyNumberFormat="1" applyFont="1" applyBorder="1"/>
    <xf numFmtId="0" fontId="4" fillId="0" borderId="12" xfId="0" applyFont="1" applyBorder="1"/>
    <xf numFmtId="10" fontId="4" fillId="0" borderId="12" xfId="0" applyNumberFormat="1" applyFont="1" applyBorder="1"/>
    <xf numFmtId="164" fontId="4" fillId="0" borderId="12" xfId="0" applyNumberFormat="1" applyFont="1" applyBorder="1"/>
    <xf numFmtId="164" fontId="5" fillId="0" borderId="12" xfId="0" applyNumberFormat="1" applyFont="1" applyBorder="1"/>
    <xf numFmtId="164" fontId="5" fillId="0" borderId="12" xfId="2" applyNumberFormat="1" applyFont="1" applyBorder="1"/>
    <xf numFmtId="0" fontId="4" fillId="0" borderId="12" xfId="0" applyFont="1" applyBorder="1" applyAlignment="1">
      <alignment horizontal="center"/>
    </xf>
    <xf numFmtId="3" fontId="5" fillId="0" borderId="7" xfId="0" applyNumberFormat="1" applyFont="1" applyBorder="1"/>
    <xf numFmtId="0" fontId="5" fillId="0" borderId="22" xfId="0" applyFont="1" applyBorder="1"/>
    <xf numFmtId="164" fontId="4" fillId="0" borderId="8" xfId="2" applyNumberFormat="1" applyFont="1" applyBorder="1"/>
    <xf numFmtId="164" fontId="5" fillId="0" borderId="8" xfId="0" applyNumberFormat="1" applyFont="1" applyBorder="1"/>
    <xf numFmtId="164" fontId="5" fillId="0" borderId="8" xfId="2" applyNumberFormat="1" applyFont="1" applyBorder="1"/>
    <xf numFmtId="164" fontId="4" fillId="0" borderId="8" xfId="0" applyNumberFormat="1" applyFont="1" applyBorder="1"/>
    <xf numFmtId="0" fontId="5" fillId="0" borderId="50" xfId="0" applyFont="1" applyBorder="1"/>
    <xf numFmtId="0" fontId="5" fillId="0" borderId="21" xfId="0" applyFont="1" applyBorder="1"/>
    <xf numFmtId="41" fontId="4" fillId="0" borderId="9" xfId="0" applyNumberFormat="1" applyFont="1" applyBorder="1"/>
    <xf numFmtId="0" fontId="5" fillId="0" borderId="25" xfId="0" applyFont="1" applyBorder="1"/>
    <xf numFmtId="0" fontId="5" fillId="0" borderId="40" xfId="0" applyFont="1" applyBorder="1"/>
    <xf numFmtId="10" fontId="4" fillId="0" borderId="51" xfId="0" applyNumberFormat="1" applyFont="1" applyBorder="1"/>
    <xf numFmtId="41" fontId="5" fillId="0" borderId="51" xfId="0" applyNumberFormat="1" applyFont="1" applyBorder="1"/>
    <xf numFmtId="0" fontId="4" fillId="0" borderId="51" xfId="0" applyFont="1" applyBorder="1"/>
    <xf numFmtId="10" fontId="5" fillId="0" borderId="51" xfId="0" applyNumberFormat="1" applyFont="1" applyBorder="1"/>
    <xf numFmtId="0" fontId="5" fillId="0" borderId="51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41" fontId="4" fillId="0" borderId="51" xfId="0" applyNumberFormat="1" applyFont="1" applyBorder="1"/>
    <xf numFmtId="0" fontId="5" fillId="0" borderId="51" xfId="0" applyFont="1" applyBorder="1"/>
    <xf numFmtId="0" fontId="5" fillId="0" borderId="5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3"/>
  <sheetViews>
    <sheetView tabSelected="1" workbookViewId="0">
      <selection activeCell="B2" sqref="B2:U83"/>
    </sheetView>
  </sheetViews>
  <sheetFormatPr defaultRowHeight="12.75" x14ac:dyDescent="0.2"/>
  <cols>
    <col min="1" max="1" width="9.140625" style="1"/>
    <col min="2" max="2" width="48.140625" style="1" bestFit="1" customWidth="1"/>
    <col min="3" max="3" width="9.140625" style="1"/>
    <col min="4" max="5" width="9.85546875" style="1" bestFit="1" customWidth="1"/>
    <col min="6" max="6" width="9.28515625" style="1" customWidth="1"/>
    <col min="7" max="8" width="9.85546875" style="1" bestFit="1" customWidth="1"/>
    <col min="9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75" x14ac:dyDescent="0.25">
      <c r="A2"/>
      <c r="B2" s="27" t="s">
        <v>5</v>
      </c>
      <c r="C2" s="28"/>
      <c r="D2" s="29"/>
      <c r="E2" s="29"/>
      <c r="F2" s="30"/>
      <c r="G2" s="29"/>
      <c r="H2" s="29"/>
      <c r="I2" s="30"/>
      <c r="J2" s="29"/>
      <c r="K2" s="30"/>
      <c r="L2" s="30"/>
      <c r="M2" s="30"/>
      <c r="N2" s="31"/>
      <c r="O2" s="31"/>
      <c r="P2" s="29"/>
      <c r="Q2" s="30"/>
      <c r="R2" s="32"/>
      <c r="S2" s="32"/>
      <c r="T2" s="33"/>
      <c r="U2" s="31"/>
      <c r="V2"/>
      <c r="W2"/>
    </row>
    <row r="3" spans="1:23" ht="18" x14ac:dyDescent="0.25">
      <c r="A3"/>
      <c r="B3" s="34" t="s">
        <v>59</v>
      </c>
      <c r="C3" s="35"/>
      <c r="D3" s="35"/>
      <c r="E3" s="35"/>
      <c r="F3" s="36"/>
      <c r="G3" s="37"/>
      <c r="H3" s="35"/>
      <c r="I3" s="38"/>
      <c r="J3" s="39"/>
      <c r="K3" s="38"/>
      <c r="L3" s="38"/>
      <c r="M3" s="38"/>
      <c r="N3" s="39"/>
      <c r="O3" s="39"/>
      <c r="P3" s="39"/>
      <c r="Q3" s="38"/>
      <c r="R3" s="38"/>
      <c r="S3" s="38"/>
      <c r="T3" s="38"/>
      <c r="U3" s="39"/>
      <c r="V3"/>
      <c r="W3"/>
    </row>
    <row r="4" spans="1:23" ht="18.75" thickBot="1" x14ac:dyDescent="0.3">
      <c r="A4"/>
      <c r="B4" s="39"/>
      <c r="C4" s="39"/>
      <c r="D4" s="39"/>
      <c r="E4" s="39"/>
      <c r="F4" s="38"/>
      <c r="G4" s="39"/>
      <c r="H4" s="39"/>
      <c r="I4" s="38"/>
      <c r="J4" s="39"/>
      <c r="K4" s="38"/>
      <c r="L4" s="38"/>
      <c r="M4" s="38"/>
      <c r="N4" s="39"/>
      <c r="O4" s="39"/>
      <c r="P4" s="39"/>
      <c r="Q4" s="38"/>
      <c r="R4" s="38"/>
      <c r="S4" s="38"/>
      <c r="T4" s="38"/>
      <c r="U4" s="39"/>
      <c r="V4"/>
      <c r="W4"/>
    </row>
    <row r="5" spans="1:23" ht="13.5" thickTop="1" x14ac:dyDescent="0.2">
      <c r="A5"/>
      <c r="B5" s="40" t="s">
        <v>0</v>
      </c>
      <c r="C5" s="41"/>
      <c r="D5" s="42" t="s">
        <v>1</v>
      </c>
      <c r="E5" s="43"/>
      <c r="F5" s="43"/>
      <c r="G5" s="43"/>
      <c r="H5" s="43"/>
      <c r="I5" s="43"/>
      <c r="J5" s="42" t="s">
        <v>2</v>
      </c>
      <c r="K5" s="43"/>
      <c r="L5" s="43"/>
      <c r="M5" s="43"/>
      <c r="N5" s="43"/>
      <c r="O5" s="41"/>
      <c r="P5" s="42" t="s">
        <v>3</v>
      </c>
      <c r="Q5" s="43"/>
      <c r="R5" s="43"/>
      <c r="S5" s="43"/>
      <c r="T5" s="43"/>
      <c r="U5" s="44"/>
      <c r="V5" s="3"/>
      <c r="W5" s="3"/>
    </row>
    <row r="6" spans="1:23" x14ac:dyDescent="0.2">
      <c r="A6"/>
      <c r="B6" s="45"/>
      <c r="C6" s="46"/>
      <c r="D6" s="47"/>
      <c r="E6" s="48"/>
      <c r="F6" s="48"/>
      <c r="G6" s="48"/>
      <c r="H6" s="48"/>
      <c r="I6" s="48"/>
      <c r="J6" s="47"/>
      <c r="K6" s="48"/>
      <c r="L6" s="48"/>
      <c r="M6" s="48"/>
      <c r="N6" s="48"/>
      <c r="O6" s="46"/>
      <c r="P6" s="47"/>
      <c r="Q6" s="48"/>
      <c r="R6" s="48"/>
      <c r="S6" s="48"/>
      <c r="T6" s="48"/>
      <c r="U6" s="49"/>
      <c r="V6" s="2"/>
      <c r="W6" s="2"/>
    </row>
    <row r="7" spans="1:23" x14ac:dyDescent="0.2">
      <c r="A7"/>
      <c r="B7" s="45"/>
      <c r="C7" s="46"/>
      <c r="D7" s="50"/>
      <c r="E7" s="51"/>
      <c r="F7" s="51"/>
      <c r="G7" s="51"/>
      <c r="H7" s="51"/>
      <c r="I7" s="51"/>
      <c r="J7" s="47"/>
      <c r="K7" s="48"/>
      <c r="L7" s="48"/>
      <c r="M7" s="48"/>
      <c r="N7" s="48"/>
      <c r="O7" s="46"/>
      <c r="P7" s="47"/>
      <c r="Q7" s="48"/>
      <c r="R7" s="48"/>
      <c r="S7" s="48"/>
      <c r="T7" s="48"/>
      <c r="U7" s="49"/>
      <c r="V7" s="2"/>
      <c r="W7" s="2"/>
    </row>
    <row r="8" spans="1:23" ht="15" customHeight="1" x14ac:dyDescent="0.2">
      <c r="A8"/>
      <c r="B8" s="45"/>
      <c r="C8" s="46"/>
      <c r="D8" s="52" t="s">
        <v>60</v>
      </c>
      <c r="E8" s="53"/>
      <c r="F8" s="54"/>
      <c r="G8" s="100" t="s">
        <v>61</v>
      </c>
      <c r="H8" s="53"/>
      <c r="I8" s="101"/>
      <c r="J8" s="48"/>
      <c r="K8" s="48"/>
      <c r="L8" s="48"/>
      <c r="M8" s="48"/>
      <c r="N8" s="48"/>
      <c r="O8" s="46"/>
      <c r="P8" s="47"/>
      <c r="Q8" s="48"/>
      <c r="R8" s="48"/>
      <c r="S8" s="48"/>
      <c r="T8" s="48"/>
      <c r="U8" s="49"/>
    </row>
    <row r="9" spans="1:23" x14ac:dyDescent="0.2">
      <c r="A9"/>
      <c r="B9" s="45"/>
      <c r="C9" s="46"/>
      <c r="D9" s="55"/>
      <c r="E9" s="56"/>
      <c r="F9" s="57"/>
      <c r="G9" s="102"/>
      <c r="H9" s="56"/>
      <c r="I9" s="103"/>
      <c r="J9" s="51"/>
      <c r="K9" s="51"/>
      <c r="L9" s="51"/>
      <c r="M9" s="51"/>
      <c r="N9" s="51"/>
      <c r="O9" s="58"/>
      <c r="P9" s="50"/>
      <c r="Q9" s="51"/>
      <c r="R9" s="51"/>
      <c r="S9" s="51"/>
      <c r="T9" s="51"/>
      <c r="U9" s="59"/>
    </row>
    <row r="10" spans="1:23" x14ac:dyDescent="0.2">
      <c r="A10"/>
      <c r="B10" s="45"/>
      <c r="C10" s="46"/>
      <c r="D10" s="60" t="s">
        <v>4</v>
      </c>
      <c r="E10" s="61" t="s">
        <v>62</v>
      </c>
      <c r="F10" s="62" t="s">
        <v>63</v>
      </c>
      <c r="G10" s="60" t="s">
        <v>4</v>
      </c>
      <c r="H10" s="61" t="s">
        <v>62</v>
      </c>
      <c r="I10" s="63" t="s">
        <v>63</v>
      </c>
      <c r="J10" s="64" t="s">
        <v>64</v>
      </c>
      <c r="K10" s="65"/>
      <c r="L10" s="66" t="s">
        <v>65</v>
      </c>
      <c r="M10" s="67"/>
      <c r="N10" s="68" t="s">
        <v>66</v>
      </c>
      <c r="O10" s="69"/>
      <c r="P10" s="64" t="s">
        <v>64</v>
      </c>
      <c r="Q10" s="65"/>
      <c r="R10" s="66" t="s">
        <v>65</v>
      </c>
      <c r="S10" s="67"/>
      <c r="T10" s="68" t="s">
        <v>66</v>
      </c>
      <c r="U10" s="70"/>
    </row>
    <row r="11" spans="1:23" x14ac:dyDescent="0.2">
      <c r="A11"/>
      <c r="B11" s="45"/>
      <c r="C11" s="46"/>
      <c r="D11" s="71"/>
      <c r="E11" s="72"/>
      <c r="F11" s="73"/>
      <c r="G11" s="71"/>
      <c r="H11" s="72"/>
      <c r="I11" s="74"/>
      <c r="J11" s="50"/>
      <c r="K11" s="75"/>
      <c r="L11" s="76"/>
      <c r="M11" s="77"/>
      <c r="N11" s="78"/>
      <c r="O11" s="58"/>
      <c r="P11" s="50"/>
      <c r="Q11" s="75"/>
      <c r="R11" s="76"/>
      <c r="S11" s="77"/>
      <c r="T11" s="78"/>
      <c r="U11" s="59"/>
    </row>
    <row r="12" spans="1:23" x14ac:dyDescent="0.2">
      <c r="A12"/>
      <c r="B12" s="45"/>
      <c r="C12" s="46"/>
      <c r="D12" s="71"/>
      <c r="E12" s="72"/>
      <c r="F12" s="73"/>
      <c r="G12" s="71"/>
      <c r="H12" s="72"/>
      <c r="I12" s="74"/>
      <c r="J12" s="60" t="s">
        <v>67</v>
      </c>
      <c r="K12" s="79" t="s">
        <v>68</v>
      </c>
      <c r="L12" s="80">
        <v>2019</v>
      </c>
      <c r="M12" s="80">
        <v>2017</v>
      </c>
      <c r="N12" s="80">
        <v>2019</v>
      </c>
      <c r="O12" s="81">
        <v>2017</v>
      </c>
      <c r="P12" s="60" t="s">
        <v>67</v>
      </c>
      <c r="Q12" s="79" t="s">
        <v>68</v>
      </c>
      <c r="R12" s="80">
        <v>2019</v>
      </c>
      <c r="S12" s="80">
        <v>2017</v>
      </c>
      <c r="T12" s="80">
        <v>2019</v>
      </c>
      <c r="U12" s="82">
        <v>2017</v>
      </c>
    </row>
    <row r="13" spans="1:23" x14ac:dyDescent="0.2">
      <c r="A13"/>
      <c r="B13" s="83"/>
      <c r="C13" s="58"/>
      <c r="D13" s="84"/>
      <c r="E13" s="85"/>
      <c r="F13" s="86"/>
      <c r="G13" s="84"/>
      <c r="H13" s="85"/>
      <c r="I13" s="87"/>
      <c r="J13" s="84"/>
      <c r="K13" s="88"/>
      <c r="L13" s="89"/>
      <c r="M13" s="89"/>
      <c r="N13" s="89"/>
      <c r="O13" s="90"/>
      <c r="P13" s="84"/>
      <c r="Q13" s="88"/>
      <c r="R13" s="89"/>
      <c r="S13" s="89"/>
      <c r="T13" s="89"/>
      <c r="U13" s="91"/>
    </row>
    <row r="14" spans="1:23" ht="14.25" x14ac:dyDescent="0.2">
      <c r="A14"/>
      <c r="B14" s="104"/>
      <c r="C14" s="105"/>
      <c r="D14" s="127"/>
      <c r="E14" s="128"/>
      <c r="F14" s="129"/>
      <c r="G14" s="105"/>
      <c r="H14" s="128"/>
      <c r="I14" s="154"/>
      <c r="J14" s="127"/>
      <c r="K14" s="128"/>
      <c r="L14" s="128"/>
      <c r="M14" s="128"/>
      <c r="N14" s="128"/>
      <c r="O14" s="163"/>
      <c r="P14" s="160"/>
      <c r="Q14" s="145"/>
      <c r="R14" s="128"/>
      <c r="S14" s="128"/>
      <c r="T14" s="128"/>
      <c r="U14" s="106"/>
    </row>
    <row r="15" spans="1:23" ht="14.25" x14ac:dyDescent="0.2">
      <c r="B15" s="15" t="s">
        <v>53</v>
      </c>
      <c r="C15" s="107"/>
      <c r="D15" s="130">
        <v>17100</v>
      </c>
      <c r="E15" s="131">
        <v>11138</v>
      </c>
      <c r="F15" s="132">
        <f>(E15/D15)</f>
        <v>0.65134502923976612</v>
      </c>
      <c r="G15" s="108">
        <v>15185</v>
      </c>
      <c r="H15" s="131">
        <v>11399</v>
      </c>
      <c r="I15" s="155">
        <f>(H15/G15)</f>
        <v>0.75067500823180766</v>
      </c>
      <c r="J15" s="130">
        <f>(D15-G15)</f>
        <v>1915</v>
      </c>
      <c r="K15" s="146">
        <f>(J15/G15)</f>
        <v>0.12611129404017121</v>
      </c>
      <c r="L15" s="146">
        <f>(D15/D$17)</f>
        <v>1.0198604401502953</v>
      </c>
      <c r="M15" s="146">
        <f>(G15/G$17)</f>
        <v>1.016262883148173</v>
      </c>
      <c r="N15" s="147"/>
      <c r="O15" s="164"/>
      <c r="P15" s="161">
        <f>(E15-H15)</f>
        <v>-261</v>
      </c>
      <c r="Q15" s="149">
        <f>(P15/H15)</f>
        <v>-2.2896745328537593E-2</v>
      </c>
      <c r="R15" s="146">
        <f>(E15/E$17)</f>
        <v>1.0239955870184794</v>
      </c>
      <c r="S15" s="146">
        <f>(H15/H$17)</f>
        <v>1.0176769931256138</v>
      </c>
      <c r="T15" s="148"/>
      <c r="U15" s="109"/>
    </row>
    <row r="16" spans="1:23" ht="14.25" x14ac:dyDescent="0.2">
      <c r="A16"/>
      <c r="B16" s="110"/>
      <c r="C16" s="23"/>
      <c r="D16" s="133"/>
      <c r="E16" s="11"/>
      <c r="F16" s="134"/>
      <c r="G16" s="24"/>
      <c r="H16" s="8"/>
      <c r="I16" s="156"/>
      <c r="J16" s="141"/>
      <c r="K16" s="150"/>
      <c r="L16" s="8"/>
      <c r="M16" s="150"/>
      <c r="N16" s="8"/>
      <c r="O16" s="165"/>
      <c r="P16" s="25"/>
      <c r="Q16" s="150"/>
      <c r="R16" s="8"/>
      <c r="S16" s="150"/>
      <c r="T16" s="9"/>
      <c r="U16" s="112"/>
    </row>
    <row r="17" spans="1:23" s="2" customFormat="1" ht="14.25" x14ac:dyDescent="0.2">
      <c r="B17" s="17" t="s">
        <v>54</v>
      </c>
      <c r="C17" s="113"/>
      <c r="D17" s="135">
        <f>(D19+D23)</f>
        <v>16767</v>
      </c>
      <c r="E17" s="136">
        <f>(E19+E23)</f>
        <v>10877</v>
      </c>
      <c r="F17" s="132">
        <f>(E17/D17)</f>
        <v>0.64871473728156492</v>
      </c>
      <c r="G17" s="114">
        <f>(G19+G23)</f>
        <v>14942</v>
      </c>
      <c r="H17" s="136">
        <f>(H19+H23)</f>
        <v>11201</v>
      </c>
      <c r="I17" s="155">
        <f>(H17/G17)</f>
        <v>0.74963191005220187</v>
      </c>
      <c r="J17" s="130">
        <f>(D17-G17)</f>
        <v>1825</v>
      </c>
      <c r="K17" s="146">
        <f>(J17/G17)</f>
        <v>0.12213893722393254</v>
      </c>
      <c r="L17" s="146">
        <f>(D17/D$17)</f>
        <v>1</v>
      </c>
      <c r="M17" s="146">
        <f>(G17/G$17)</f>
        <v>1</v>
      </c>
      <c r="N17" s="148"/>
      <c r="O17" s="166"/>
      <c r="P17" s="161">
        <f>(E17-H17)</f>
        <v>-324</v>
      </c>
      <c r="Q17" s="149">
        <f>(P17/H17)</f>
        <v>-2.8925988751004373E-2</v>
      </c>
      <c r="R17" s="146">
        <f>(E17/E$17)</f>
        <v>1</v>
      </c>
      <c r="S17" s="146">
        <f>(H17/H$17)</f>
        <v>1</v>
      </c>
      <c r="T17" s="148"/>
      <c r="U17" s="115"/>
      <c r="V17" s="99"/>
      <c r="W17" s="99"/>
    </row>
    <row r="18" spans="1:23" ht="14.25" x14ac:dyDescent="0.2">
      <c r="A18"/>
      <c r="B18" s="20"/>
      <c r="C18" s="23"/>
      <c r="D18" s="133"/>
      <c r="E18" s="11"/>
      <c r="F18" s="137"/>
      <c r="G18" s="111"/>
      <c r="H18" s="11"/>
      <c r="I18" s="157"/>
      <c r="J18" s="141"/>
      <c r="K18" s="151"/>
      <c r="L18" s="7"/>
      <c r="M18" s="151"/>
      <c r="N18" s="9"/>
      <c r="O18" s="167"/>
      <c r="P18" s="25"/>
      <c r="Q18" s="150"/>
      <c r="R18" s="7"/>
      <c r="S18" s="151"/>
      <c r="T18" s="9"/>
      <c r="U18" s="116"/>
    </row>
    <row r="19" spans="1:23" s="2" customFormat="1" ht="14.25" x14ac:dyDescent="0.2">
      <c r="B19" s="16" t="s">
        <v>69</v>
      </c>
      <c r="C19" s="113"/>
      <c r="D19" s="138">
        <f>(D20+D21+D22)</f>
        <v>15762</v>
      </c>
      <c r="E19" s="139">
        <f>(E20+E21+E22)</f>
        <v>10558</v>
      </c>
      <c r="F19" s="132">
        <f t="shared" ref="F19:F25" si="0">(E19/D19)</f>
        <v>0.6698388529374445</v>
      </c>
      <c r="G19" s="117">
        <f>(G20+G21+G22)</f>
        <v>14305</v>
      </c>
      <c r="H19" s="139">
        <f>(H20+H21+H22)</f>
        <v>10887</v>
      </c>
      <c r="I19" s="155">
        <f t="shared" ref="I19:I25" si="1">(H19/G19)</f>
        <v>0.76106256553652574</v>
      </c>
      <c r="J19" s="130">
        <f t="shared" ref="J19:J25" si="2">(D19-G19)</f>
        <v>1457</v>
      </c>
      <c r="K19" s="146">
        <f t="shared" ref="K19:K25" si="3">(J19/G19)</f>
        <v>0.10185249912617966</v>
      </c>
      <c r="L19" s="146">
        <f t="shared" ref="L19:L25" si="4">(D19/D$17)</f>
        <v>0.94006083378064054</v>
      </c>
      <c r="M19" s="146">
        <f t="shared" ref="M19:M25" si="5">(G19/G$17)</f>
        <v>0.95736849150046843</v>
      </c>
      <c r="N19" s="148"/>
      <c r="O19" s="166"/>
      <c r="P19" s="161">
        <f t="shared" ref="P19:P25" si="6">(E19-H19)</f>
        <v>-329</v>
      </c>
      <c r="Q19" s="149">
        <f t="shared" ref="Q19:Q25" si="7">(P19/H19)</f>
        <v>-3.0219527877284835E-2</v>
      </c>
      <c r="R19" s="146">
        <f t="shared" ref="R19:R25" si="8">(E19/E$17)</f>
        <v>0.97067206031074749</v>
      </c>
      <c r="S19" s="146">
        <f t="shared" ref="S19:S25" si="9">(H19/H$17)</f>
        <v>0.97196678867958219</v>
      </c>
      <c r="T19" s="148"/>
      <c r="U19" s="115"/>
      <c r="V19" s="99"/>
      <c r="W19" s="99"/>
    </row>
    <row r="20" spans="1:23" ht="14.25" x14ac:dyDescent="0.2">
      <c r="A20"/>
      <c r="B20" s="118" t="s">
        <v>70</v>
      </c>
      <c r="C20" s="23"/>
      <c r="D20" s="140">
        <f>(D28+D29+D37+D38)</f>
        <v>8836</v>
      </c>
      <c r="E20" s="13">
        <f>(E28+E29+E37+E38)</f>
        <v>5114</v>
      </c>
      <c r="F20" s="137">
        <f t="shared" si="0"/>
        <v>0.57876867360796735</v>
      </c>
      <c r="G20" s="119">
        <f>(G28+G29+G37+G38)</f>
        <v>7597</v>
      </c>
      <c r="H20" s="13">
        <f>(H28+H29+H37+H38)</f>
        <v>5152</v>
      </c>
      <c r="I20" s="157">
        <f t="shared" si="1"/>
        <v>0.6781624325391602</v>
      </c>
      <c r="J20" s="141">
        <f t="shared" si="2"/>
        <v>1239</v>
      </c>
      <c r="K20" s="151">
        <f t="shared" si="3"/>
        <v>0.16309069369487955</v>
      </c>
      <c r="L20" s="151">
        <f t="shared" si="4"/>
        <v>0.52698753503906481</v>
      </c>
      <c r="M20" s="151">
        <f t="shared" si="5"/>
        <v>0.50843260607683038</v>
      </c>
      <c r="N20" s="10"/>
      <c r="O20" s="167"/>
      <c r="P20" s="25">
        <f t="shared" si="6"/>
        <v>-38</v>
      </c>
      <c r="Q20" s="150">
        <f t="shared" si="7"/>
        <v>-7.375776397515528E-3</v>
      </c>
      <c r="R20" s="151">
        <f t="shared" si="8"/>
        <v>0.47016640617817412</v>
      </c>
      <c r="S20" s="151">
        <f t="shared" si="9"/>
        <v>0.45995893223819301</v>
      </c>
      <c r="T20" s="10"/>
      <c r="U20" s="116"/>
    </row>
    <row r="21" spans="1:23" ht="14.25" x14ac:dyDescent="0.2">
      <c r="A21"/>
      <c r="B21" s="118" t="s">
        <v>71</v>
      </c>
      <c r="C21" s="23"/>
      <c r="D21" s="140">
        <f>(D30+D31+D32+D36+D41+D42+D43+D56+D60)</f>
        <v>6479</v>
      </c>
      <c r="E21" s="13">
        <f>(E30+E31+E32+E36+E41+E42+E43+E56+E60)</f>
        <v>5039</v>
      </c>
      <c r="F21" s="137">
        <f t="shared" si="0"/>
        <v>0.77774347893193396</v>
      </c>
      <c r="G21" s="119">
        <f>(G30+G31+G32+G36+G41+G42+G43+G56+G60)</f>
        <v>6332</v>
      </c>
      <c r="H21" s="13">
        <f>(H30+H31+H32+H36+H41+H42+H43+H56+H60)</f>
        <v>5425</v>
      </c>
      <c r="I21" s="157">
        <f t="shared" si="1"/>
        <v>0.85675931775110548</v>
      </c>
      <c r="J21" s="141">
        <f t="shared" si="2"/>
        <v>147</v>
      </c>
      <c r="K21" s="151">
        <f t="shared" si="3"/>
        <v>2.3215413771320279E-2</v>
      </c>
      <c r="L21" s="151">
        <f t="shared" si="4"/>
        <v>0.38641378899027851</v>
      </c>
      <c r="M21" s="151">
        <f t="shared" si="5"/>
        <v>0.42377191808325526</v>
      </c>
      <c r="N21" s="12"/>
      <c r="O21" s="167"/>
      <c r="P21" s="25">
        <f t="shared" si="6"/>
        <v>-386</v>
      </c>
      <c r="Q21" s="150">
        <f t="shared" si="7"/>
        <v>-7.1152073732718896E-2</v>
      </c>
      <c r="R21" s="151">
        <f t="shared" si="8"/>
        <v>0.46327112255217429</v>
      </c>
      <c r="S21" s="151">
        <f t="shared" si="9"/>
        <v>0.48433175609320595</v>
      </c>
      <c r="T21" s="10"/>
      <c r="U21" s="116"/>
    </row>
    <row r="22" spans="1:23" ht="14.25" x14ac:dyDescent="0.2">
      <c r="A22"/>
      <c r="B22" s="118" t="s">
        <v>72</v>
      </c>
      <c r="C22" s="23"/>
      <c r="D22" s="140">
        <f>(D50+D67)</f>
        <v>447</v>
      </c>
      <c r="E22" s="13">
        <f>(E50+E67)</f>
        <v>405</v>
      </c>
      <c r="F22" s="137">
        <f t="shared" si="0"/>
        <v>0.90604026845637586</v>
      </c>
      <c r="G22" s="119">
        <f>(G50+G67)</f>
        <v>376</v>
      </c>
      <c r="H22" s="13">
        <f>(H50+H67)</f>
        <v>310</v>
      </c>
      <c r="I22" s="157">
        <f t="shared" si="1"/>
        <v>0.82446808510638303</v>
      </c>
      <c r="J22" s="141">
        <f t="shared" si="2"/>
        <v>71</v>
      </c>
      <c r="K22" s="151">
        <f t="shared" si="3"/>
        <v>0.18882978723404256</v>
      </c>
      <c r="L22" s="151">
        <f t="shared" si="4"/>
        <v>2.6659509751297192E-2</v>
      </c>
      <c r="M22" s="151">
        <f t="shared" si="5"/>
        <v>2.5163967340382815E-2</v>
      </c>
      <c r="N22" s="12"/>
      <c r="O22" s="168"/>
      <c r="P22" s="25">
        <f t="shared" si="6"/>
        <v>95</v>
      </c>
      <c r="Q22" s="150">
        <f t="shared" si="7"/>
        <v>0.30645161290322581</v>
      </c>
      <c r="R22" s="151">
        <f t="shared" si="8"/>
        <v>3.7234531580399008E-2</v>
      </c>
      <c r="S22" s="151">
        <f t="shared" si="9"/>
        <v>2.76761003481832E-2</v>
      </c>
      <c r="T22" s="10"/>
      <c r="U22" s="120"/>
    </row>
    <row r="23" spans="1:23" s="2" customFormat="1" ht="14.25" x14ac:dyDescent="0.2">
      <c r="B23" s="18" t="s">
        <v>33</v>
      </c>
      <c r="C23" s="113"/>
      <c r="D23" s="135">
        <f>(D24+D25)</f>
        <v>1005</v>
      </c>
      <c r="E23" s="136">
        <f>(E24+E25)</f>
        <v>319</v>
      </c>
      <c r="F23" s="132">
        <f t="shared" si="0"/>
        <v>0.31741293532338311</v>
      </c>
      <c r="G23" s="114">
        <f>(G24+G25)</f>
        <v>637</v>
      </c>
      <c r="H23" s="136">
        <f>(H24+H25)</f>
        <v>314</v>
      </c>
      <c r="I23" s="155">
        <f t="shared" si="1"/>
        <v>0.49293563579277866</v>
      </c>
      <c r="J23" s="130">
        <f t="shared" si="2"/>
        <v>368</v>
      </c>
      <c r="K23" s="146">
        <f t="shared" si="3"/>
        <v>0.57770800627943486</v>
      </c>
      <c r="L23" s="146">
        <f t="shared" si="4"/>
        <v>5.9939166219359456E-2</v>
      </c>
      <c r="M23" s="146">
        <f t="shared" si="5"/>
        <v>4.2631508499531519E-2</v>
      </c>
      <c r="N23" s="152"/>
      <c r="O23" s="169"/>
      <c r="P23" s="161">
        <f t="shared" si="6"/>
        <v>5</v>
      </c>
      <c r="Q23" s="149">
        <f t="shared" si="7"/>
        <v>1.5923566878980892E-2</v>
      </c>
      <c r="R23" s="146">
        <f t="shared" si="8"/>
        <v>2.9327939689252552E-2</v>
      </c>
      <c r="S23" s="146">
        <f t="shared" si="9"/>
        <v>2.803321132041782E-2</v>
      </c>
      <c r="T23" s="148"/>
      <c r="U23" s="115"/>
      <c r="V23" s="99"/>
      <c r="W23" s="99"/>
    </row>
    <row r="24" spans="1:23" ht="14.25" x14ac:dyDescent="0.2">
      <c r="A24"/>
      <c r="B24" s="118" t="s">
        <v>55</v>
      </c>
      <c r="C24" s="23"/>
      <c r="D24" s="133">
        <f>(D33)</f>
        <v>790</v>
      </c>
      <c r="E24" s="11">
        <f>(E33)</f>
        <v>133</v>
      </c>
      <c r="F24" s="137">
        <f t="shared" si="0"/>
        <v>0.16835443037974684</v>
      </c>
      <c r="G24" s="111">
        <f>(G33)</f>
        <v>491</v>
      </c>
      <c r="H24" s="11">
        <f>(H33)</f>
        <v>173</v>
      </c>
      <c r="I24" s="157">
        <f t="shared" si="1"/>
        <v>0.35234215885947046</v>
      </c>
      <c r="J24" s="141">
        <f t="shared" si="2"/>
        <v>299</v>
      </c>
      <c r="K24" s="151">
        <f t="shared" si="3"/>
        <v>0.6089613034623218</v>
      </c>
      <c r="L24" s="151">
        <f t="shared" si="4"/>
        <v>4.7116359515715391E-2</v>
      </c>
      <c r="M24" s="151">
        <f t="shared" si="5"/>
        <v>3.2860393521616918E-2</v>
      </c>
      <c r="N24" s="12"/>
      <c r="O24" s="168"/>
      <c r="P24" s="25">
        <f t="shared" si="6"/>
        <v>-40</v>
      </c>
      <c r="Q24" s="150">
        <f t="shared" si="7"/>
        <v>-0.23121387283236994</v>
      </c>
      <c r="R24" s="151">
        <f t="shared" si="8"/>
        <v>1.2227636296773007E-2</v>
      </c>
      <c r="S24" s="151">
        <f t="shared" si="9"/>
        <v>1.5445049549147398E-2</v>
      </c>
      <c r="T24" s="10"/>
      <c r="U24" s="116"/>
    </row>
    <row r="25" spans="1:23" ht="14.25" x14ac:dyDescent="0.2">
      <c r="A25"/>
      <c r="B25" s="118" t="s">
        <v>56</v>
      </c>
      <c r="C25" s="23"/>
      <c r="D25" s="141">
        <f>(D49+D58+D62+D66+D69)</f>
        <v>215</v>
      </c>
      <c r="E25" s="8">
        <f>(E49+E58+E62+E66+E69)</f>
        <v>186</v>
      </c>
      <c r="F25" s="137">
        <f t="shared" si="0"/>
        <v>0.8651162790697674</v>
      </c>
      <c r="G25" s="24">
        <f>(G49+G58+G62+G66+G69)</f>
        <v>146</v>
      </c>
      <c r="H25" s="8">
        <f>(H49+H58+H62+H66+H69)</f>
        <v>141</v>
      </c>
      <c r="I25" s="157">
        <f t="shared" si="1"/>
        <v>0.96575342465753422</v>
      </c>
      <c r="J25" s="141">
        <f t="shared" si="2"/>
        <v>69</v>
      </c>
      <c r="K25" s="151">
        <f t="shared" si="3"/>
        <v>0.4726027397260274</v>
      </c>
      <c r="L25" s="151">
        <f t="shared" si="4"/>
        <v>1.2822806703644062E-2</v>
      </c>
      <c r="M25" s="151">
        <f t="shared" si="5"/>
        <v>9.7711149779146026E-3</v>
      </c>
      <c r="N25" s="9"/>
      <c r="O25" s="168"/>
      <c r="P25" s="25">
        <f t="shared" si="6"/>
        <v>45</v>
      </c>
      <c r="Q25" s="150">
        <f t="shared" si="7"/>
        <v>0.31914893617021278</v>
      </c>
      <c r="R25" s="151">
        <f t="shared" si="8"/>
        <v>1.7100303392479543E-2</v>
      </c>
      <c r="S25" s="151">
        <f t="shared" si="9"/>
        <v>1.2588161771270423E-2</v>
      </c>
      <c r="T25" s="9"/>
      <c r="U25" s="116"/>
    </row>
    <row r="26" spans="1:23" ht="14.25" x14ac:dyDescent="0.2">
      <c r="A26"/>
      <c r="B26" s="20"/>
      <c r="C26" s="23"/>
      <c r="D26" s="141"/>
      <c r="E26" s="8"/>
      <c r="F26" s="134"/>
      <c r="G26" s="24"/>
      <c r="H26" s="8"/>
      <c r="I26" s="156"/>
      <c r="J26" s="141"/>
      <c r="K26" s="150"/>
      <c r="L26" s="10"/>
      <c r="M26" s="150"/>
      <c r="N26" s="12"/>
      <c r="O26" s="168"/>
      <c r="P26" s="25"/>
      <c r="Q26" s="150"/>
      <c r="R26" s="10"/>
      <c r="S26" s="150"/>
      <c r="T26" s="10"/>
      <c r="U26" s="116"/>
    </row>
    <row r="27" spans="1:23" s="2" customFormat="1" ht="14.25" x14ac:dyDescent="0.2">
      <c r="B27" s="17" t="s">
        <v>6</v>
      </c>
      <c r="C27" s="113"/>
      <c r="D27" s="130">
        <f>SUM(D28:D33)</f>
        <v>6389</v>
      </c>
      <c r="E27" s="131">
        <f>SUM(E28:E33)</f>
        <v>4385</v>
      </c>
      <c r="F27" s="132">
        <f t="shared" ref="F27:F33" si="10">(E27/D27)</f>
        <v>0.686335889810612</v>
      </c>
      <c r="G27" s="108">
        <f>SUM(G28:G33)</f>
        <v>6241</v>
      </c>
      <c r="H27" s="131">
        <f>SUM(H28:H33)</f>
        <v>4340</v>
      </c>
      <c r="I27" s="155">
        <f t="shared" ref="I27:I33" si="11">(H27/G27)</f>
        <v>0.69540137798429735</v>
      </c>
      <c r="J27" s="130">
        <f t="shared" ref="J27:J33" si="12">(D27-G27)</f>
        <v>148</v>
      </c>
      <c r="K27" s="146">
        <f t="shared" ref="K27:K33" si="13">(J27/G27)</f>
        <v>2.3714148373658067E-2</v>
      </c>
      <c r="L27" s="146">
        <f t="shared" ref="L27:L33" si="14">(D27/D$17)</f>
        <v>0.38104610246317172</v>
      </c>
      <c r="M27" s="146">
        <f t="shared" ref="M27:M33" si="15">(G27/G$17)</f>
        <v>0.41768170258332216</v>
      </c>
      <c r="N27" s="152"/>
      <c r="O27" s="170"/>
      <c r="P27" s="161">
        <f t="shared" ref="P27:P33" si="16">(E27-H27)</f>
        <v>45</v>
      </c>
      <c r="Q27" s="149">
        <f t="shared" ref="Q27:Q33" si="17">(P27/H27)</f>
        <v>1.0368663594470046E-2</v>
      </c>
      <c r="R27" s="146">
        <f t="shared" ref="R27:R33" si="18">(E27/E$17)</f>
        <v>0.40314424933345594</v>
      </c>
      <c r="S27" s="146">
        <f t="shared" ref="S27:S33" si="19">(H27/H$17)</f>
        <v>0.38746540487456477</v>
      </c>
      <c r="T27" s="152"/>
      <c r="U27" s="121"/>
      <c r="V27" s="99"/>
      <c r="W27" s="99"/>
    </row>
    <row r="28" spans="1:23" ht="14.25" x14ac:dyDescent="0.2">
      <c r="A28"/>
      <c r="B28" s="19" t="s">
        <v>7</v>
      </c>
      <c r="C28" s="23"/>
      <c r="D28" s="141">
        <v>2318</v>
      </c>
      <c r="E28" s="8">
        <v>1730</v>
      </c>
      <c r="F28" s="137">
        <f t="shared" si="10"/>
        <v>0.74633304572907677</v>
      </c>
      <c r="G28" s="24">
        <v>2238</v>
      </c>
      <c r="H28" s="8">
        <v>1659</v>
      </c>
      <c r="I28" s="157">
        <f t="shared" si="11"/>
        <v>0.74128686327077753</v>
      </c>
      <c r="J28" s="141">
        <f t="shared" si="12"/>
        <v>80</v>
      </c>
      <c r="K28" s="151">
        <f t="shared" si="13"/>
        <v>3.5746201966041107E-2</v>
      </c>
      <c r="L28" s="151">
        <f t="shared" si="14"/>
        <v>0.1382477485537067</v>
      </c>
      <c r="M28" s="151">
        <f t="shared" si="15"/>
        <v>0.14977914603132111</v>
      </c>
      <c r="N28" s="12">
        <v>3</v>
      </c>
      <c r="O28" s="168">
        <v>2</v>
      </c>
      <c r="P28" s="25">
        <f t="shared" si="16"/>
        <v>71</v>
      </c>
      <c r="Q28" s="150">
        <f t="shared" si="17"/>
        <v>4.2796865581675711E-2</v>
      </c>
      <c r="R28" s="151">
        <f t="shared" si="18"/>
        <v>0.15905120897306244</v>
      </c>
      <c r="S28" s="151">
        <f t="shared" si="19"/>
        <v>0.14811177573430945</v>
      </c>
      <c r="T28" s="12">
        <v>2</v>
      </c>
      <c r="U28" s="120">
        <v>1</v>
      </c>
    </row>
    <row r="29" spans="1:23" ht="14.25" x14ac:dyDescent="0.2">
      <c r="A29"/>
      <c r="B29" s="19" t="s">
        <v>8</v>
      </c>
      <c r="C29" s="23"/>
      <c r="D29" s="141">
        <v>1394</v>
      </c>
      <c r="E29" s="8">
        <v>765</v>
      </c>
      <c r="F29" s="137">
        <f t="shared" si="10"/>
        <v>0.54878048780487809</v>
      </c>
      <c r="G29" s="24">
        <v>1248</v>
      </c>
      <c r="H29" s="8">
        <v>842</v>
      </c>
      <c r="I29" s="157">
        <f t="shared" si="11"/>
        <v>0.67467948717948723</v>
      </c>
      <c r="J29" s="141">
        <f t="shared" si="12"/>
        <v>146</v>
      </c>
      <c r="K29" s="151">
        <f t="shared" si="13"/>
        <v>0.11698717948717949</v>
      </c>
      <c r="L29" s="151">
        <f t="shared" si="14"/>
        <v>8.3139500208743361E-2</v>
      </c>
      <c r="M29" s="151">
        <f t="shared" si="15"/>
        <v>8.3522955427653589E-2</v>
      </c>
      <c r="N29" s="12">
        <v>5</v>
      </c>
      <c r="O29" s="168">
        <v>5</v>
      </c>
      <c r="P29" s="25">
        <f t="shared" si="16"/>
        <v>-77</v>
      </c>
      <c r="Q29" s="150">
        <f t="shared" si="17"/>
        <v>-9.1448931116389548E-2</v>
      </c>
      <c r="R29" s="151">
        <f t="shared" si="18"/>
        <v>7.0331892985198124E-2</v>
      </c>
      <c r="S29" s="151">
        <f t="shared" si="19"/>
        <v>7.5171859655387918E-2</v>
      </c>
      <c r="T29" s="12">
        <v>4</v>
      </c>
      <c r="U29" s="120">
        <v>6</v>
      </c>
    </row>
    <row r="30" spans="1:23" ht="14.25" x14ac:dyDescent="0.2">
      <c r="A30"/>
      <c r="B30" s="19" t="s">
        <v>9</v>
      </c>
      <c r="C30" s="23"/>
      <c r="D30" s="141">
        <v>336</v>
      </c>
      <c r="E30" s="8">
        <v>324</v>
      </c>
      <c r="F30" s="137">
        <f t="shared" si="10"/>
        <v>0.9642857142857143</v>
      </c>
      <c r="G30" s="24">
        <v>284</v>
      </c>
      <c r="H30" s="8">
        <v>280</v>
      </c>
      <c r="I30" s="157">
        <f t="shared" si="11"/>
        <v>0.9859154929577465</v>
      </c>
      <c r="J30" s="141">
        <f t="shared" si="12"/>
        <v>52</v>
      </c>
      <c r="K30" s="151">
        <f t="shared" si="13"/>
        <v>0.18309859154929578</v>
      </c>
      <c r="L30" s="151">
        <f t="shared" si="14"/>
        <v>2.0039363034532118E-2</v>
      </c>
      <c r="M30" s="151">
        <f t="shared" si="15"/>
        <v>1.900682639539553E-2</v>
      </c>
      <c r="N30" s="12">
        <v>12</v>
      </c>
      <c r="O30" s="168">
        <v>11</v>
      </c>
      <c r="P30" s="25">
        <f t="shared" si="16"/>
        <v>44</v>
      </c>
      <c r="Q30" s="150">
        <f t="shared" si="17"/>
        <v>0.15714285714285714</v>
      </c>
      <c r="R30" s="151">
        <f t="shared" si="18"/>
        <v>2.9787625264319207E-2</v>
      </c>
      <c r="S30" s="151">
        <f t="shared" si="19"/>
        <v>2.4997768056423533E-2</v>
      </c>
      <c r="T30" s="12">
        <v>10</v>
      </c>
      <c r="U30" s="120">
        <v>10</v>
      </c>
    </row>
    <row r="31" spans="1:23" ht="14.25" x14ac:dyDescent="0.2">
      <c r="A31"/>
      <c r="B31" s="19" t="s">
        <v>10</v>
      </c>
      <c r="C31" s="23"/>
      <c r="D31" s="141">
        <v>842</v>
      </c>
      <c r="E31" s="8">
        <v>726</v>
      </c>
      <c r="F31" s="137">
        <f t="shared" si="10"/>
        <v>0.86223277909738716</v>
      </c>
      <c r="G31" s="24">
        <v>806</v>
      </c>
      <c r="H31" s="8">
        <v>614</v>
      </c>
      <c r="I31" s="157">
        <f t="shared" si="11"/>
        <v>0.76178660049627789</v>
      </c>
      <c r="J31" s="141">
        <f t="shared" si="12"/>
        <v>36</v>
      </c>
      <c r="K31" s="151">
        <f t="shared" si="13"/>
        <v>4.4665012406947889E-2</v>
      </c>
      <c r="L31" s="151">
        <f t="shared" si="14"/>
        <v>5.0217689509154888E-2</v>
      </c>
      <c r="M31" s="151">
        <f t="shared" si="15"/>
        <v>5.3941908713692949E-2</v>
      </c>
      <c r="N31" s="12">
        <v>6</v>
      </c>
      <c r="O31" s="168">
        <v>8</v>
      </c>
      <c r="P31" s="25">
        <f t="shared" si="16"/>
        <v>112</v>
      </c>
      <c r="Q31" s="150">
        <f t="shared" si="17"/>
        <v>0.18241042345276873</v>
      </c>
      <c r="R31" s="151">
        <f t="shared" si="18"/>
        <v>6.6746345499678214E-2</v>
      </c>
      <c r="S31" s="151">
        <f t="shared" si="19"/>
        <v>5.4816534238014462E-2</v>
      </c>
      <c r="T31" s="12">
        <v>5</v>
      </c>
      <c r="U31" s="120">
        <v>9</v>
      </c>
    </row>
    <row r="32" spans="1:23" ht="14.25" x14ac:dyDescent="0.2">
      <c r="A32"/>
      <c r="B32" s="19" t="s">
        <v>11</v>
      </c>
      <c r="C32" s="23"/>
      <c r="D32" s="141">
        <v>709</v>
      </c>
      <c r="E32" s="8">
        <v>707</v>
      </c>
      <c r="F32" s="137">
        <f t="shared" si="10"/>
        <v>0.99717912552891397</v>
      </c>
      <c r="G32" s="24">
        <v>1174</v>
      </c>
      <c r="H32" s="8">
        <v>772</v>
      </c>
      <c r="I32" s="157">
        <f t="shared" si="11"/>
        <v>0.65758091993185686</v>
      </c>
      <c r="J32" s="141">
        <f t="shared" si="12"/>
        <v>-465</v>
      </c>
      <c r="K32" s="151">
        <f t="shared" si="13"/>
        <v>-0.39608177172061326</v>
      </c>
      <c r="L32" s="151">
        <f t="shared" si="14"/>
        <v>4.2285441641319255E-2</v>
      </c>
      <c r="M32" s="151">
        <f t="shared" si="15"/>
        <v>7.8570472493642088E-2</v>
      </c>
      <c r="N32" s="12">
        <v>9</v>
      </c>
      <c r="O32" s="168">
        <v>6</v>
      </c>
      <c r="P32" s="25">
        <f t="shared" si="16"/>
        <v>-65</v>
      </c>
      <c r="Q32" s="150">
        <f t="shared" si="17"/>
        <v>-8.4196891191709838E-2</v>
      </c>
      <c r="R32" s="151">
        <f t="shared" si="18"/>
        <v>6.4999540314424939E-2</v>
      </c>
      <c r="S32" s="151">
        <f t="shared" si="19"/>
        <v>6.8922417641282027E-2</v>
      </c>
      <c r="T32" s="12">
        <v>6</v>
      </c>
      <c r="U32" s="120">
        <v>7</v>
      </c>
    </row>
    <row r="33" spans="1:23" ht="14.25" x14ac:dyDescent="0.2">
      <c r="A33"/>
      <c r="B33" s="19" t="s">
        <v>12</v>
      </c>
      <c r="C33" s="23"/>
      <c r="D33" s="141">
        <v>790</v>
      </c>
      <c r="E33" s="8">
        <v>133</v>
      </c>
      <c r="F33" s="137">
        <f t="shared" si="10"/>
        <v>0.16835443037974684</v>
      </c>
      <c r="G33" s="24">
        <v>491</v>
      </c>
      <c r="H33" s="8">
        <v>173</v>
      </c>
      <c r="I33" s="157">
        <f t="shared" si="11"/>
        <v>0.35234215885947046</v>
      </c>
      <c r="J33" s="141">
        <f t="shared" si="12"/>
        <v>299</v>
      </c>
      <c r="K33" s="151">
        <f t="shared" si="13"/>
        <v>0.6089613034623218</v>
      </c>
      <c r="L33" s="151">
        <f t="shared" si="14"/>
        <v>4.7116359515715391E-2</v>
      </c>
      <c r="M33" s="151">
        <f t="shared" si="15"/>
        <v>3.2860393521616918E-2</v>
      </c>
      <c r="N33" s="12">
        <v>7</v>
      </c>
      <c r="O33" s="168">
        <v>10</v>
      </c>
      <c r="P33" s="25">
        <f t="shared" si="16"/>
        <v>-40</v>
      </c>
      <c r="Q33" s="150">
        <f t="shared" si="17"/>
        <v>-0.23121387283236994</v>
      </c>
      <c r="R33" s="151">
        <f t="shared" si="18"/>
        <v>1.2227636296773007E-2</v>
      </c>
      <c r="S33" s="151">
        <f t="shared" si="19"/>
        <v>1.5445049549147398E-2</v>
      </c>
      <c r="T33" s="12">
        <v>16</v>
      </c>
      <c r="U33" s="120">
        <v>14</v>
      </c>
    </row>
    <row r="34" spans="1:23" ht="14.25" x14ac:dyDescent="0.2">
      <c r="A34"/>
      <c r="B34" s="20"/>
      <c r="C34" s="23"/>
      <c r="D34" s="142"/>
      <c r="E34" s="9"/>
      <c r="F34" s="134"/>
      <c r="G34" s="24"/>
      <c r="H34" s="8"/>
      <c r="I34" s="156"/>
      <c r="J34" s="141"/>
      <c r="K34" s="150"/>
      <c r="L34" s="10"/>
      <c r="M34" s="150"/>
      <c r="N34" s="12"/>
      <c r="O34" s="168"/>
      <c r="P34" s="25"/>
      <c r="Q34" s="150"/>
      <c r="R34" s="10"/>
      <c r="S34" s="150"/>
      <c r="T34" s="12"/>
      <c r="U34" s="120"/>
    </row>
    <row r="35" spans="1:23" s="2" customFormat="1" ht="14.25" x14ac:dyDescent="0.2">
      <c r="B35" s="17" t="s">
        <v>13</v>
      </c>
      <c r="C35" s="113"/>
      <c r="D35" s="130">
        <f>SUM(D36:D38)</f>
        <v>7457</v>
      </c>
      <c r="E35" s="131">
        <f>SUM(E36:E38)</f>
        <v>4120</v>
      </c>
      <c r="F35" s="132">
        <f t="shared" ref="F35:F38" si="20">(E35/D35)</f>
        <v>0.55250100576639394</v>
      </c>
      <c r="G35" s="108">
        <f>SUM(G36:G38)</f>
        <v>5901</v>
      </c>
      <c r="H35" s="131">
        <f>SUM(H36:H38)</f>
        <v>4132</v>
      </c>
      <c r="I35" s="155">
        <f t="shared" ref="I35:I38" si="21">(H35/G35)</f>
        <v>0.70022030164378923</v>
      </c>
      <c r="J35" s="130">
        <f t="shared" ref="J35:J38" si="22">(D35-G35)</f>
        <v>1556</v>
      </c>
      <c r="K35" s="146">
        <f t="shared" ref="K35:K38" si="23">(J35/G35)</f>
        <v>0.26368412133536689</v>
      </c>
      <c r="L35" s="146">
        <f t="shared" ref="L35:L38" si="24">(D35/D$17)</f>
        <v>0.44474264925150592</v>
      </c>
      <c r="M35" s="146">
        <f t="shared" ref="M35:M38" si="25">(G35/G$17)</f>
        <v>0.39492705126489092</v>
      </c>
      <c r="N35" s="147"/>
      <c r="O35" s="169"/>
      <c r="P35" s="161">
        <f t="shared" ref="P35:P38" si="26">(E35-H35)</f>
        <v>-12</v>
      </c>
      <c r="Q35" s="149">
        <f t="shared" ref="Q35:Q38" si="27">(P35/H35)</f>
        <v>-2.9041626331074541E-3</v>
      </c>
      <c r="R35" s="146">
        <f t="shared" ref="R35:R38" si="28">(E35/E$17)</f>
        <v>0.37878091385492324</v>
      </c>
      <c r="S35" s="146">
        <f t="shared" ref="S35:S38" si="29">(H35/H$17)</f>
        <v>0.36889563431836442</v>
      </c>
      <c r="T35" s="152"/>
      <c r="U35" s="109"/>
      <c r="V35" s="99"/>
      <c r="W35" s="99"/>
    </row>
    <row r="36" spans="1:23" ht="14.25" x14ac:dyDescent="0.2">
      <c r="A36"/>
      <c r="B36" s="19" t="s">
        <v>14</v>
      </c>
      <c r="C36" s="23"/>
      <c r="D36" s="141">
        <v>2333</v>
      </c>
      <c r="E36" s="8">
        <v>1501</v>
      </c>
      <c r="F36" s="137">
        <f t="shared" si="20"/>
        <v>0.64337762537505361</v>
      </c>
      <c r="G36" s="24">
        <v>1790</v>
      </c>
      <c r="H36" s="8">
        <v>1481</v>
      </c>
      <c r="I36" s="157">
        <f t="shared" si="21"/>
        <v>0.8273743016759777</v>
      </c>
      <c r="J36" s="141">
        <f t="shared" si="22"/>
        <v>543</v>
      </c>
      <c r="K36" s="151">
        <f t="shared" si="23"/>
        <v>0.30335195530726256</v>
      </c>
      <c r="L36" s="151">
        <f t="shared" si="24"/>
        <v>0.13914236297489116</v>
      </c>
      <c r="M36" s="151">
        <f t="shared" si="25"/>
        <v>0.11979654664703521</v>
      </c>
      <c r="N36" s="12">
        <v>2</v>
      </c>
      <c r="O36" s="168">
        <v>3</v>
      </c>
      <c r="P36" s="25">
        <f t="shared" si="26"/>
        <v>20</v>
      </c>
      <c r="Q36" s="150">
        <f t="shared" si="27"/>
        <v>1.350438892640108E-2</v>
      </c>
      <c r="R36" s="151">
        <f t="shared" si="28"/>
        <v>0.13799760963500965</v>
      </c>
      <c r="S36" s="151">
        <f t="shared" si="29"/>
        <v>0.13222033746986875</v>
      </c>
      <c r="T36" s="12">
        <v>3</v>
      </c>
      <c r="U36" s="120">
        <v>3</v>
      </c>
    </row>
    <row r="37" spans="1:23" ht="14.25" x14ac:dyDescent="0.2">
      <c r="A37"/>
      <c r="B37" s="19" t="s">
        <v>15</v>
      </c>
      <c r="C37" s="23"/>
      <c r="D37" s="141">
        <v>3135</v>
      </c>
      <c r="E37" s="8">
        <v>645</v>
      </c>
      <c r="F37" s="137">
        <f t="shared" si="20"/>
        <v>0.20574162679425836</v>
      </c>
      <c r="G37" s="24">
        <v>1601</v>
      </c>
      <c r="H37" s="8">
        <v>1018</v>
      </c>
      <c r="I37" s="157">
        <f t="shared" si="21"/>
        <v>0.63585259212991885</v>
      </c>
      <c r="J37" s="141">
        <f t="shared" si="22"/>
        <v>1534</v>
      </c>
      <c r="K37" s="151">
        <f t="shared" si="23"/>
        <v>0.95815115552779517</v>
      </c>
      <c r="L37" s="151">
        <f t="shared" si="24"/>
        <v>0.18697441402755413</v>
      </c>
      <c r="M37" s="151">
        <f t="shared" si="25"/>
        <v>0.10714763753178959</v>
      </c>
      <c r="N37" s="12">
        <v>1</v>
      </c>
      <c r="O37" s="168">
        <v>4</v>
      </c>
      <c r="P37" s="25">
        <f t="shared" si="26"/>
        <v>-373</v>
      </c>
      <c r="Q37" s="150">
        <f t="shared" si="27"/>
        <v>-0.3664047151277014</v>
      </c>
      <c r="R37" s="151">
        <f t="shared" si="28"/>
        <v>5.9299439183598417E-2</v>
      </c>
      <c r="S37" s="151">
        <f t="shared" si="29"/>
        <v>9.088474243371128E-2</v>
      </c>
      <c r="T37" s="12">
        <v>8</v>
      </c>
      <c r="U37" s="120">
        <v>5</v>
      </c>
    </row>
    <row r="38" spans="1:23" ht="14.25" x14ac:dyDescent="0.2">
      <c r="A38"/>
      <c r="B38" s="19" t="s">
        <v>16</v>
      </c>
      <c r="C38" s="23"/>
      <c r="D38" s="141">
        <v>1989</v>
      </c>
      <c r="E38" s="8">
        <v>1974</v>
      </c>
      <c r="F38" s="137">
        <f t="shared" si="20"/>
        <v>0.9924585218702866</v>
      </c>
      <c r="G38" s="24">
        <v>2510</v>
      </c>
      <c r="H38" s="8">
        <v>1633</v>
      </c>
      <c r="I38" s="157">
        <f t="shared" si="21"/>
        <v>0.65059760956175294</v>
      </c>
      <c r="J38" s="141">
        <f t="shared" si="22"/>
        <v>-521</v>
      </c>
      <c r="K38" s="151">
        <f t="shared" si="23"/>
        <v>-0.20756972111553784</v>
      </c>
      <c r="L38" s="151">
        <f t="shared" si="24"/>
        <v>0.11862587224906065</v>
      </c>
      <c r="M38" s="151">
        <f t="shared" si="25"/>
        <v>0.16798286708606613</v>
      </c>
      <c r="N38" s="12">
        <v>4</v>
      </c>
      <c r="O38" s="168">
        <v>1</v>
      </c>
      <c r="P38" s="25">
        <f t="shared" si="26"/>
        <v>341</v>
      </c>
      <c r="Q38" s="150">
        <f t="shared" si="27"/>
        <v>0.20881812614819351</v>
      </c>
      <c r="R38" s="151">
        <f t="shared" si="28"/>
        <v>0.18148386503631517</v>
      </c>
      <c r="S38" s="151">
        <f t="shared" si="29"/>
        <v>0.14579055441478439</v>
      </c>
      <c r="T38" s="12">
        <v>1</v>
      </c>
      <c r="U38" s="120">
        <v>2</v>
      </c>
    </row>
    <row r="39" spans="1:23" ht="14.25" x14ac:dyDescent="0.2">
      <c r="A39"/>
      <c r="B39" s="20"/>
      <c r="C39" s="23"/>
      <c r="D39" s="142"/>
      <c r="E39" s="9"/>
      <c r="F39" s="134"/>
      <c r="G39" s="24"/>
      <c r="H39" s="8"/>
      <c r="I39" s="156"/>
      <c r="J39" s="141"/>
      <c r="K39" s="150"/>
      <c r="L39" s="10"/>
      <c r="M39" s="150"/>
      <c r="N39" s="12"/>
      <c r="O39" s="168"/>
      <c r="P39" s="25"/>
      <c r="Q39" s="150"/>
      <c r="R39" s="10"/>
      <c r="S39" s="150"/>
      <c r="T39" s="12"/>
      <c r="U39" s="120"/>
    </row>
    <row r="40" spans="1:23" s="2" customFormat="1" ht="14.25" x14ac:dyDescent="0.2">
      <c r="B40" s="17" t="s">
        <v>17</v>
      </c>
      <c r="C40" s="113"/>
      <c r="D40" s="130">
        <f>SUM(D41:D43)</f>
        <v>1780</v>
      </c>
      <c r="E40" s="131">
        <f>SUM(E41:E43)</f>
        <v>1386</v>
      </c>
      <c r="F40" s="132">
        <f t="shared" ref="F40:F43" si="30">(E40/D40)</f>
        <v>0.77865168539325846</v>
      </c>
      <c r="G40" s="108">
        <f>SUM(G41:G43)</f>
        <v>1999</v>
      </c>
      <c r="H40" s="131">
        <f>SUM(H41:H43)</f>
        <v>1999</v>
      </c>
      <c r="I40" s="155">
        <f t="shared" ref="I40:I43" si="31">(H40/G40)</f>
        <v>1</v>
      </c>
      <c r="J40" s="130">
        <f t="shared" ref="J40:J43" si="32">(D40-G40)</f>
        <v>-219</v>
      </c>
      <c r="K40" s="146">
        <f t="shared" ref="K40:K43" si="33">(J40/G40)</f>
        <v>-0.10955477738869435</v>
      </c>
      <c r="L40" s="146">
        <f t="shared" ref="L40:L43" si="34">(D40/D$17)</f>
        <v>0.10616091131389038</v>
      </c>
      <c r="M40" s="146">
        <f t="shared" ref="M40:M43" si="35">(G40/G$17)</f>
        <v>0.13378396466336501</v>
      </c>
      <c r="N40" s="147"/>
      <c r="O40" s="169"/>
      <c r="P40" s="161">
        <f t="shared" ref="P40:P43" si="36">(E40-H40)</f>
        <v>-613</v>
      </c>
      <c r="Q40" s="149">
        <f t="shared" ref="Q40:Q43" si="37">(P40/H40)</f>
        <v>-0.30665332666333167</v>
      </c>
      <c r="R40" s="146">
        <f t="shared" ref="R40:R43" si="38">(E40/E$17)</f>
        <v>0.1274248414084766</v>
      </c>
      <c r="S40" s="146">
        <f t="shared" ref="S40:S43" si="39">(H40/H$17)</f>
        <v>0.17846620837425231</v>
      </c>
      <c r="T40" s="152"/>
      <c r="U40" s="109"/>
      <c r="V40" s="99"/>
      <c r="W40" s="99"/>
    </row>
    <row r="41" spans="1:23" ht="14.25" x14ac:dyDescent="0.2">
      <c r="A41"/>
      <c r="B41" s="19" t="s">
        <v>18</v>
      </c>
      <c r="C41" s="23"/>
      <c r="D41" s="141">
        <v>416</v>
      </c>
      <c r="E41" s="8">
        <v>176</v>
      </c>
      <c r="F41" s="137">
        <f t="shared" si="30"/>
        <v>0.42307692307692307</v>
      </c>
      <c r="G41" s="24">
        <v>267</v>
      </c>
      <c r="H41" s="8">
        <v>267</v>
      </c>
      <c r="I41" s="157">
        <f t="shared" si="31"/>
        <v>1</v>
      </c>
      <c r="J41" s="141">
        <f t="shared" si="32"/>
        <v>149</v>
      </c>
      <c r="K41" s="151">
        <f t="shared" si="33"/>
        <v>0.55805243445692887</v>
      </c>
      <c r="L41" s="151">
        <f t="shared" si="34"/>
        <v>2.4810639947515954E-2</v>
      </c>
      <c r="M41" s="151">
        <f t="shared" si="35"/>
        <v>1.7869093829473964E-2</v>
      </c>
      <c r="N41" s="12">
        <v>11</v>
      </c>
      <c r="O41" s="168">
        <v>12</v>
      </c>
      <c r="P41" s="25">
        <f t="shared" si="36"/>
        <v>-91</v>
      </c>
      <c r="Q41" s="150">
        <f t="shared" si="37"/>
        <v>-0.34082397003745318</v>
      </c>
      <c r="R41" s="151">
        <f t="shared" si="38"/>
        <v>1.6180932242346235E-2</v>
      </c>
      <c r="S41" s="151">
        <f t="shared" si="39"/>
        <v>2.3837157396661011E-2</v>
      </c>
      <c r="T41" s="12">
        <v>14</v>
      </c>
      <c r="U41" s="120">
        <v>11</v>
      </c>
    </row>
    <row r="42" spans="1:23" ht="14.25" x14ac:dyDescent="0.2">
      <c r="A42"/>
      <c r="B42" s="19" t="s">
        <v>19</v>
      </c>
      <c r="C42" s="23"/>
      <c r="D42" s="141">
        <v>746</v>
      </c>
      <c r="E42" s="8">
        <v>666</v>
      </c>
      <c r="F42" s="137">
        <f t="shared" si="30"/>
        <v>0.89276139410187672</v>
      </c>
      <c r="G42" s="24">
        <v>654</v>
      </c>
      <c r="H42" s="8">
        <v>654</v>
      </c>
      <c r="I42" s="157">
        <f t="shared" si="31"/>
        <v>1</v>
      </c>
      <c r="J42" s="141">
        <f t="shared" si="32"/>
        <v>92</v>
      </c>
      <c r="K42" s="151">
        <f t="shared" si="33"/>
        <v>0.14067278287461774</v>
      </c>
      <c r="L42" s="151">
        <f t="shared" si="34"/>
        <v>4.4492157213574281E-2</v>
      </c>
      <c r="M42" s="151">
        <f t="shared" si="35"/>
        <v>4.3769241065453088E-2</v>
      </c>
      <c r="N42" s="12">
        <v>8</v>
      </c>
      <c r="O42" s="168">
        <v>9</v>
      </c>
      <c r="P42" s="25">
        <f t="shared" si="36"/>
        <v>12</v>
      </c>
      <c r="Q42" s="150">
        <f t="shared" si="37"/>
        <v>1.834862385321101E-2</v>
      </c>
      <c r="R42" s="151">
        <f t="shared" si="38"/>
        <v>6.1230118598878371E-2</v>
      </c>
      <c r="S42" s="151">
        <f t="shared" si="39"/>
        <v>5.8387643960360683E-2</v>
      </c>
      <c r="T42" s="12">
        <v>7</v>
      </c>
      <c r="U42" s="120">
        <v>8</v>
      </c>
    </row>
    <row r="43" spans="1:23" ht="14.25" x14ac:dyDescent="0.2">
      <c r="A43"/>
      <c r="B43" s="19" t="s">
        <v>20</v>
      </c>
      <c r="C43" s="23"/>
      <c r="D43" s="141">
        <v>618</v>
      </c>
      <c r="E43" s="8">
        <v>544</v>
      </c>
      <c r="F43" s="137">
        <f t="shared" si="30"/>
        <v>0.88025889967637538</v>
      </c>
      <c r="G43" s="24">
        <v>1078</v>
      </c>
      <c r="H43" s="8">
        <v>1078</v>
      </c>
      <c r="I43" s="157">
        <f t="shared" si="31"/>
        <v>1</v>
      </c>
      <c r="J43" s="141">
        <f t="shared" si="32"/>
        <v>-460</v>
      </c>
      <c r="K43" s="151">
        <f t="shared" si="33"/>
        <v>-0.42671614100185529</v>
      </c>
      <c r="L43" s="151">
        <f t="shared" si="34"/>
        <v>3.6858114152800145E-2</v>
      </c>
      <c r="M43" s="151">
        <f t="shared" si="35"/>
        <v>7.2145629768437955E-2</v>
      </c>
      <c r="N43" s="12">
        <v>10</v>
      </c>
      <c r="O43" s="168">
        <v>7</v>
      </c>
      <c r="P43" s="25">
        <f t="shared" si="36"/>
        <v>-534</v>
      </c>
      <c r="Q43" s="150">
        <f t="shared" si="37"/>
        <v>-0.49536178107606677</v>
      </c>
      <c r="R43" s="151">
        <f t="shared" si="38"/>
        <v>5.0013790567251998E-2</v>
      </c>
      <c r="S43" s="151">
        <f t="shared" si="39"/>
        <v>9.6241407017230607E-2</v>
      </c>
      <c r="T43" s="12">
        <v>9</v>
      </c>
      <c r="U43" s="120">
        <v>4</v>
      </c>
    </row>
    <row r="44" spans="1:23" ht="14.25" x14ac:dyDescent="0.2">
      <c r="A44"/>
      <c r="B44" s="19"/>
      <c r="C44" s="23"/>
      <c r="D44" s="142"/>
      <c r="E44" s="9"/>
      <c r="F44" s="134"/>
      <c r="G44" s="24"/>
      <c r="H44" s="8"/>
      <c r="I44" s="156"/>
      <c r="J44" s="141"/>
      <c r="K44" s="150"/>
      <c r="L44" s="10"/>
      <c r="M44" s="150"/>
      <c r="N44" s="12"/>
      <c r="O44" s="168"/>
      <c r="P44" s="25"/>
      <c r="Q44" s="150"/>
      <c r="R44" s="10"/>
      <c r="S44" s="150"/>
      <c r="T44" s="12"/>
      <c r="U44" s="120"/>
    </row>
    <row r="45" spans="1:23" ht="14.25" x14ac:dyDescent="0.2">
      <c r="A45"/>
      <c r="B45" s="17" t="s">
        <v>30</v>
      </c>
      <c r="C45" s="113"/>
      <c r="D45" s="130"/>
      <c r="E45" s="131"/>
      <c r="F45" s="143"/>
      <c r="G45" s="108"/>
      <c r="H45" s="131"/>
      <c r="I45" s="158"/>
      <c r="J45" s="130"/>
      <c r="K45" s="149"/>
      <c r="L45" s="148"/>
      <c r="M45" s="149"/>
      <c r="N45" s="152"/>
      <c r="O45" s="169"/>
      <c r="P45" s="161"/>
      <c r="Q45" s="149"/>
      <c r="R45" s="148"/>
      <c r="S45" s="149"/>
      <c r="T45" s="152"/>
      <c r="U45" s="109"/>
    </row>
    <row r="46" spans="1:23" ht="14.25" x14ac:dyDescent="0.2">
      <c r="A46"/>
      <c r="B46" s="19" t="s">
        <v>34</v>
      </c>
      <c r="C46" s="23"/>
      <c r="D46" s="142"/>
      <c r="E46" s="9"/>
      <c r="F46" s="134"/>
      <c r="G46" s="24"/>
      <c r="H46" s="8"/>
      <c r="I46" s="156"/>
      <c r="J46" s="141"/>
      <c r="K46" s="150"/>
      <c r="L46" s="10"/>
      <c r="M46" s="150"/>
      <c r="N46" s="12"/>
      <c r="O46" s="168"/>
      <c r="P46" s="25"/>
      <c r="Q46" s="150"/>
      <c r="R46" s="10"/>
      <c r="S46" s="150"/>
      <c r="T46" s="12"/>
      <c r="U46" s="120"/>
    </row>
    <row r="47" spans="1:23" ht="14.25" x14ac:dyDescent="0.2">
      <c r="A47"/>
      <c r="B47" s="21" t="s">
        <v>57</v>
      </c>
      <c r="C47" s="23"/>
      <c r="D47" s="141"/>
      <c r="E47" s="8"/>
      <c r="F47" s="134"/>
      <c r="G47" s="24"/>
      <c r="H47" s="8"/>
      <c r="I47" s="156"/>
      <c r="J47" s="141"/>
      <c r="K47" s="151"/>
      <c r="L47" s="10"/>
      <c r="M47" s="151"/>
      <c r="N47" s="12"/>
      <c r="O47" s="168"/>
      <c r="P47" s="25"/>
      <c r="Q47" s="150"/>
      <c r="R47" s="10"/>
      <c r="S47" s="151"/>
      <c r="T47" s="12"/>
      <c r="U47" s="120"/>
    </row>
    <row r="48" spans="1:23" ht="14.25" x14ac:dyDescent="0.2">
      <c r="A48"/>
      <c r="B48" s="21" t="s">
        <v>58</v>
      </c>
      <c r="C48" s="23"/>
      <c r="D48" s="141"/>
      <c r="E48" s="8"/>
      <c r="F48" s="134"/>
      <c r="G48" s="24"/>
      <c r="H48" s="8"/>
      <c r="I48" s="156"/>
      <c r="J48" s="141"/>
      <c r="K48" s="151"/>
      <c r="L48" s="10"/>
      <c r="M48" s="151"/>
      <c r="N48" s="12"/>
      <c r="O48" s="168"/>
      <c r="P48" s="25"/>
      <c r="Q48" s="150"/>
      <c r="R48" s="151"/>
      <c r="S48" s="151"/>
      <c r="T48" s="12"/>
      <c r="U48" s="120"/>
    </row>
    <row r="49" spans="1:21" ht="14.25" x14ac:dyDescent="0.2">
      <c r="A49"/>
      <c r="B49" s="19" t="s">
        <v>21</v>
      </c>
      <c r="C49" s="23"/>
      <c r="D49" s="141">
        <v>105</v>
      </c>
      <c r="E49" s="8">
        <v>84</v>
      </c>
      <c r="F49" s="137">
        <f t="shared" ref="F49:F50" si="40">(E49/D49)</f>
        <v>0.8</v>
      </c>
      <c r="G49" s="24">
        <v>65</v>
      </c>
      <c r="H49" s="8">
        <v>65</v>
      </c>
      <c r="I49" s="157">
        <f t="shared" ref="I49:I50" si="41">(H49/G49)</f>
        <v>1</v>
      </c>
      <c r="J49" s="141">
        <f t="shared" ref="J49:J50" si="42">(D49-G49)</f>
        <v>40</v>
      </c>
      <c r="K49" s="151">
        <f t="shared" ref="K49:K50" si="43">(J49/G49)</f>
        <v>0.61538461538461542</v>
      </c>
      <c r="L49" s="151">
        <f t="shared" ref="L49:L50" si="44">(D49/D$17)</f>
        <v>6.2623009482912868E-3</v>
      </c>
      <c r="M49" s="151">
        <f t="shared" ref="M49:M50" si="45">(G49/G$17)</f>
        <v>4.350153928523625E-3</v>
      </c>
      <c r="N49" s="12">
        <v>17</v>
      </c>
      <c r="O49" s="168">
        <v>17</v>
      </c>
      <c r="P49" s="25">
        <f t="shared" ref="P49:P50" si="46">(E49-H49)</f>
        <v>19</v>
      </c>
      <c r="Q49" s="150">
        <f t="shared" ref="Q49:Q50" si="47">(P49/H49)</f>
        <v>0.29230769230769232</v>
      </c>
      <c r="R49" s="151">
        <f t="shared" ref="R49:R50" si="48">(E49/E$17)</f>
        <v>7.7227176611197939E-3</v>
      </c>
      <c r="S49" s="151">
        <f t="shared" ref="S49:S50" si="49">(H49/H$17)</f>
        <v>5.8030532988126056E-3</v>
      </c>
      <c r="T49" s="12">
        <v>17</v>
      </c>
      <c r="U49" s="120">
        <v>17</v>
      </c>
    </row>
    <row r="50" spans="1:21" ht="14.25" x14ac:dyDescent="0.2">
      <c r="A50"/>
      <c r="B50" s="19" t="s">
        <v>22</v>
      </c>
      <c r="C50" s="23"/>
      <c r="D50" s="141">
        <v>190</v>
      </c>
      <c r="E50" s="8">
        <v>188</v>
      </c>
      <c r="F50" s="137">
        <f t="shared" si="40"/>
        <v>0.98947368421052628</v>
      </c>
      <c r="G50" s="24">
        <v>256</v>
      </c>
      <c r="H50" s="8">
        <v>194</v>
      </c>
      <c r="I50" s="157">
        <f t="shared" si="41"/>
        <v>0.7578125</v>
      </c>
      <c r="J50" s="141">
        <f t="shared" si="42"/>
        <v>-66</v>
      </c>
      <c r="K50" s="151">
        <f t="shared" si="43"/>
        <v>-0.2578125</v>
      </c>
      <c r="L50" s="151">
        <f t="shared" si="44"/>
        <v>1.1331782668336614E-2</v>
      </c>
      <c r="M50" s="151">
        <f t="shared" si="45"/>
        <v>1.7132913933877659E-2</v>
      </c>
      <c r="N50" s="12">
        <v>15</v>
      </c>
      <c r="O50" s="168">
        <v>13</v>
      </c>
      <c r="P50" s="25">
        <f t="shared" si="46"/>
        <v>-6</v>
      </c>
      <c r="Q50" s="150">
        <f t="shared" si="47"/>
        <v>-3.0927835051546393E-2</v>
      </c>
      <c r="R50" s="151">
        <f t="shared" si="48"/>
        <v>1.7284177622506204E-2</v>
      </c>
      <c r="S50" s="151">
        <f t="shared" si="49"/>
        <v>1.7319882153379162E-2</v>
      </c>
      <c r="T50" s="12">
        <v>13</v>
      </c>
      <c r="U50" s="120">
        <v>12</v>
      </c>
    </row>
    <row r="51" spans="1:21" ht="14.25" x14ac:dyDescent="0.2">
      <c r="A51"/>
      <c r="B51" s="19"/>
      <c r="C51" s="23"/>
      <c r="D51" s="141"/>
      <c r="E51" s="8"/>
      <c r="F51" s="134"/>
      <c r="G51" s="24"/>
      <c r="H51" s="8"/>
      <c r="I51" s="156"/>
      <c r="J51" s="141"/>
      <c r="K51" s="150"/>
      <c r="L51" s="10"/>
      <c r="M51" s="150"/>
      <c r="N51" s="12"/>
      <c r="O51" s="168"/>
      <c r="P51" s="25"/>
      <c r="Q51" s="150"/>
      <c r="R51" s="10"/>
      <c r="S51" s="150"/>
      <c r="T51" s="12"/>
      <c r="U51" s="120"/>
    </row>
    <row r="52" spans="1:21" ht="14.25" x14ac:dyDescent="0.2">
      <c r="A52"/>
      <c r="B52" s="17" t="s">
        <v>31</v>
      </c>
      <c r="C52" s="113"/>
      <c r="D52" s="130"/>
      <c r="E52" s="131"/>
      <c r="F52" s="143"/>
      <c r="G52" s="108"/>
      <c r="H52" s="131"/>
      <c r="I52" s="158"/>
      <c r="J52" s="130"/>
      <c r="K52" s="149"/>
      <c r="L52" s="148"/>
      <c r="M52" s="149"/>
      <c r="N52" s="152"/>
      <c r="O52" s="169"/>
      <c r="P52" s="161"/>
      <c r="Q52" s="149"/>
      <c r="R52" s="148"/>
      <c r="S52" s="149"/>
      <c r="T52" s="152"/>
      <c r="U52" s="109"/>
    </row>
    <row r="53" spans="1:21" ht="14.25" x14ac:dyDescent="0.2">
      <c r="A53"/>
      <c r="B53" s="19" t="s">
        <v>35</v>
      </c>
      <c r="C53" s="23"/>
      <c r="D53" s="141"/>
      <c r="E53" s="8"/>
      <c r="F53" s="134"/>
      <c r="G53" s="24"/>
      <c r="H53" s="8"/>
      <c r="I53" s="156"/>
      <c r="J53" s="141"/>
      <c r="K53" s="150"/>
      <c r="L53" s="10"/>
      <c r="M53" s="150"/>
      <c r="N53" s="12"/>
      <c r="O53" s="168"/>
      <c r="P53" s="25"/>
      <c r="Q53" s="150"/>
      <c r="R53" s="10"/>
      <c r="S53" s="150"/>
      <c r="T53" s="12"/>
      <c r="U53" s="120"/>
    </row>
    <row r="54" spans="1:21" ht="14.25" x14ac:dyDescent="0.2">
      <c r="A54"/>
      <c r="B54" s="21" t="s">
        <v>45</v>
      </c>
      <c r="C54" s="23"/>
      <c r="D54" s="141"/>
      <c r="E54" s="8"/>
      <c r="F54" s="134"/>
      <c r="G54" s="24"/>
      <c r="H54" s="8"/>
      <c r="I54" s="156"/>
      <c r="J54" s="141"/>
      <c r="K54" s="151"/>
      <c r="L54" s="10"/>
      <c r="M54" s="151"/>
      <c r="N54" s="12"/>
      <c r="O54" s="168"/>
      <c r="P54" s="25"/>
      <c r="Q54" s="150"/>
      <c r="R54" s="10"/>
      <c r="S54" s="151"/>
      <c r="T54" s="12"/>
      <c r="U54" s="120"/>
    </row>
    <row r="55" spans="1:21" ht="14.25" x14ac:dyDescent="0.2">
      <c r="A55"/>
      <c r="B55" s="21" t="s">
        <v>46</v>
      </c>
      <c r="C55" s="23"/>
      <c r="D55" s="141"/>
      <c r="E55" s="8"/>
      <c r="F55" s="134"/>
      <c r="G55" s="24"/>
      <c r="H55" s="8"/>
      <c r="I55" s="156"/>
      <c r="J55" s="141"/>
      <c r="K55" s="151"/>
      <c r="L55" s="10"/>
      <c r="M55" s="151"/>
      <c r="N55" s="12"/>
      <c r="O55" s="168"/>
      <c r="P55" s="25"/>
      <c r="Q55" s="150"/>
      <c r="R55" s="10"/>
      <c r="S55" s="151"/>
      <c r="T55" s="12"/>
      <c r="U55" s="120"/>
    </row>
    <row r="56" spans="1:21" ht="14.25" x14ac:dyDescent="0.2">
      <c r="A56"/>
      <c r="B56" s="19" t="s">
        <v>23</v>
      </c>
      <c r="C56" s="23"/>
      <c r="D56" s="141">
        <v>172</v>
      </c>
      <c r="E56" s="8">
        <v>172</v>
      </c>
      <c r="F56" s="137">
        <f>(E56/D56)</f>
        <v>1</v>
      </c>
      <c r="G56" s="24">
        <v>92</v>
      </c>
      <c r="H56" s="8">
        <v>92</v>
      </c>
      <c r="I56" s="157">
        <f>(H56/G56)</f>
        <v>1</v>
      </c>
      <c r="J56" s="141">
        <f>(D56-G56)</f>
        <v>80</v>
      </c>
      <c r="K56" s="151">
        <f>(J56/G56)</f>
        <v>0.86956521739130432</v>
      </c>
      <c r="L56" s="151">
        <f>(D56/D$17)</f>
        <v>1.0258245362915251E-2</v>
      </c>
      <c r="M56" s="151">
        <f>(G56/G$17)</f>
        <v>6.1571409449872839E-3</v>
      </c>
      <c r="N56" s="12">
        <v>16</v>
      </c>
      <c r="O56" s="168">
        <v>16</v>
      </c>
      <c r="P56" s="25">
        <f>(E56-H56)</f>
        <v>80</v>
      </c>
      <c r="Q56" s="150">
        <f>(P56/H56)</f>
        <v>0.86956521739130432</v>
      </c>
      <c r="R56" s="151">
        <f>(E56/E$17)</f>
        <v>1.5813183782292912E-2</v>
      </c>
      <c r="S56" s="151">
        <f>(H56/H$17)</f>
        <v>8.2135523613963042E-3</v>
      </c>
      <c r="T56" s="12">
        <v>15</v>
      </c>
      <c r="U56" s="120">
        <v>16</v>
      </c>
    </row>
    <row r="57" spans="1:21" ht="14.25" x14ac:dyDescent="0.2">
      <c r="A57"/>
      <c r="B57" s="19" t="s">
        <v>36</v>
      </c>
      <c r="C57" s="23"/>
      <c r="D57" s="141"/>
      <c r="E57" s="8"/>
      <c r="F57" s="134"/>
      <c r="G57" s="24"/>
      <c r="H57" s="8"/>
      <c r="I57" s="156"/>
      <c r="J57" s="141"/>
      <c r="K57" s="150"/>
      <c r="L57" s="10"/>
      <c r="M57" s="150"/>
      <c r="N57" s="12"/>
      <c r="O57" s="168"/>
      <c r="P57" s="25"/>
      <c r="Q57" s="150"/>
      <c r="R57" s="10"/>
      <c r="S57" s="150"/>
      <c r="T57" s="12"/>
      <c r="U57" s="120"/>
    </row>
    <row r="58" spans="1:21" ht="14.25" x14ac:dyDescent="0.2">
      <c r="A58"/>
      <c r="B58" s="21" t="s">
        <v>47</v>
      </c>
      <c r="C58" s="23"/>
      <c r="D58" s="141">
        <v>0</v>
      </c>
      <c r="E58" s="8">
        <v>0</v>
      </c>
      <c r="F58" s="137"/>
      <c r="G58" s="24">
        <v>0</v>
      </c>
      <c r="H58" s="8">
        <v>0</v>
      </c>
      <c r="I58" s="157"/>
      <c r="J58" s="141"/>
      <c r="K58" s="150"/>
      <c r="L58" s="7"/>
      <c r="M58" s="150"/>
      <c r="N58" s="12"/>
      <c r="O58" s="168"/>
      <c r="P58" s="25"/>
      <c r="Q58" s="150"/>
      <c r="R58" s="7"/>
      <c r="S58" s="150"/>
      <c r="T58" s="12"/>
      <c r="U58" s="120"/>
    </row>
    <row r="59" spans="1:21" ht="14.25" x14ac:dyDescent="0.2">
      <c r="A59"/>
      <c r="B59" s="21" t="s">
        <v>48</v>
      </c>
      <c r="C59" s="23"/>
      <c r="D59" s="141"/>
      <c r="E59" s="8"/>
      <c r="F59" s="134"/>
      <c r="G59" s="24"/>
      <c r="H59" s="8"/>
      <c r="I59" s="156"/>
      <c r="J59" s="141"/>
      <c r="K59" s="151"/>
      <c r="L59" s="10"/>
      <c r="M59" s="151"/>
      <c r="N59" s="12"/>
      <c r="O59" s="168"/>
      <c r="P59" s="25"/>
      <c r="Q59" s="150"/>
      <c r="R59" s="10"/>
      <c r="S59" s="151"/>
      <c r="T59" s="12"/>
      <c r="U59" s="120"/>
    </row>
    <row r="60" spans="1:21" ht="14.25" x14ac:dyDescent="0.2">
      <c r="A60"/>
      <c r="B60" s="19" t="s">
        <v>24</v>
      </c>
      <c r="C60" s="23"/>
      <c r="D60" s="141">
        <v>307</v>
      </c>
      <c r="E60" s="8">
        <v>223</v>
      </c>
      <c r="F60" s="137">
        <f>(E60/D60)</f>
        <v>0.7263843648208469</v>
      </c>
      <c r="G60" s="24">
        <v>187</v>
      </c>
      <c r="H60" s="8">
        <v>187</v>
      </c>
      <c r="I60" s="157">
        <f>(H60/G60)</f>
        <v>1</v>
      </c>
      <c r="J60" s="141">
        <f>(D60-G60)</f>
        <v>120</v>
      </c>
      <c r="K60" s="151">
        <f>(J60/G60)</f>
        <v>0.64171122994652408</v>
      </c>
      <c r="L60" s="151">
        <f>(D60/D$17)</f>
        <v>1.8309775153575476E-2</v>
      </c>
      <c r="M60" s="151">
        <f>(G60/G$17)</f>
        <v>1.2515058225137198E-2</v>
      </c>
      <c r="N60" s="12">
        <v>13</v>
      </c>
      <c r="O60" s="168">
        <v>14</v>
      </c>
      <c r="P60" s="25">
        <f>(E60-H60)</f>
        <v>36</v>
      </c>
      <c r="Q60" s="150">
        <f>(P60/H60)</f>
        <v>0.19251336898395721</v>
      </c>
      <c r="R60" s="151">
        <f>(E60/E$17)</f>
        <v>2.0501976647972788E-2</v>
      </c>
      <c r="S60" s="151">
        <f>(H60/H$17)</f>
        <v>1.6694937951968573E-2</v>
      </c>
      <c r="T60" s="12">
        <v>11</v>
      </c>
      <c r="U60" s="120">
        <v>13</v>
      </c>
    </row>
    <row r="61" spans="1:21" ht="14.25" x14ac:dyDescent="0.2">
      <c r="A61"/>
      <c r="B61" s="19" t="s">
        <v>37</v>
      </c>
      <c r="C61" s="23"/>
      <c r="D61" s="141"/>
      <c r="E61" s="8"/>
      <c r="F61" s="134"/>
      <c r="G61" s="24"/>
      <c r="H61" s="8"/>
      <c r="I61" s="156"/>
      <c r="J61" s="141"/>
      <c r="K61" s="150"/>
      <c r="L61" s="10"/>
      <c r="M61" s="150"/>
      <c r="N61" s="12"/>
      <c r="O61" s="168"/>
      <c r="P61" s="25"/>
      <c r="Q61" s="150"/>
      <c r="R61" s="10"/>
      <c r="S61" s="150"/>
      <c r="T61" s="12"/>
      <c r="U61" s="120"/>
    </row>
    <row r="62" spans="1:21" ht="14.25" x14ac:dyDescent="0.2">
      <c r="A62"/>
      <c r="B62" s="21" t="s">
        <v>49</v>
      </c>
      <c r="C62" s="23"/>
      <c r="D62" s="141">
        <v>43</v>
      </c>
      <c r="E62" s="8">
        <v>43</v>
      </c>
      <c r="F62" s="137">
        <f>(E62/D62)</f>
        <v>1</v>
      </c>
      <c r="G62" s="24">
        <v>39</v>
      </c>
      <c r="H62" s="8">
        <v>39</v>
      </c>
      <c r="I62" s="157">
        <f>(H62/G62)</f>
        <v>1</v>
      </c>
      <c r="J62" s="141">
        <f>(D62-G62)</f>
        <v>4</v>
      </c>
      <c r="K62" s="151">
        <f>(J62/G62)</f>
        <v>0.10256410256410256</v>
      </c>
      <c r="L62" s="151">
        <f>(D62/D$17)</f>
        <v>2.5645613407288127E-3</v>
      </c>
      <c r="M62" s="151">
        <f>(G62/G$17)</f>
        <v>2.6100923571141747E-3</v>
      </c>
      <c r="N62" s="12"/>
      <c r="O62" s="168"/>
      <c r="P62" s="25">
        <f>(E62-H62)</f>
        <v>4</v>
      </c>
      <c r="Q62" s="150">
        <f>(P62/H62)</f>
        <v>0.10256410256410256</v>
      </c>
      <c r="R62" s="151">
        <f>(E62/E$17)</f>
        <v>3.9532959455732281E-3</v>
      </c>
      <c r="S62" s="151">
        <f>(H62/H$17)</f>
        <v>3.4818319792875637E-3</v>
      </c>
      <c r="T62" s="12"/>
      <c r="U62" s="120"/>
    </row>
    <row r="63" spans="1:21" ht="14.25" x14ac:dyDescent="0.2">
      <c r="A63"/>
      <c r="B63" s="22"/>
      <c r="C63" s="23"/>
      <c r="D63" s="141"/>
      <c r="E63" s="8"/>
      <c r="F63" s="134"/>
      <c r="G63" s="24"/>
      <c r="H63" s="8"/>
      <c r="I63" s="156"/>
      <c r="J63" s="141"/>
      <c r="K63" s="150"/>
      <c r="L63" s="10"/>
      <c r="M63" s="150"/>
      <c r="N63" s="12"/>
      <c r="O63" s="168"/>
      <c r="P63" s="25"/>
      <c r="Q63" s="150"/>
      <c r="R63" s="10"/>
      <c r="S63" s="150"/>
      <c r="T63" s="12"/>
      <c r="U63" s="120"/>
    </row>
    <row r="64" spans="1:21" ht="14.25" x14ac:dyDescent="0.2">
      <c r="A64"/>
      <c r="B64" s="17" t="s">
        <v>32</v>
      </c>
      <c r="C64" s="113"/>
      <c r="D64" s="130"/>
      <c r="E64" s="131"/>
      <c r="F64" s="143"/>
      <c r="G64" s="108"/>
      <c r="H64" s="131"/>
      <c r="I64" s="158"/>
      <c r="J64" s="130"/>
      <c r="K64" s="149"/>
      <c r="L64" s="148"/>
      <c r="M64" s="149"/>
      <c r="N64" s="152"/>
      <c r="O64" s="169"/>
      <c r="P64" s="161"/>
      <c r="Q64" s="149"/>
      <c r="R64" s="148"/>
      <c r="S64" s="149"/>
      <c r="T64" s="152"/>
      <c r="U64" s="109"/>
    </row>
    <row r="65" spans="1:23" ht="14.25" x14ac:dyDescent="0.2">
      <c r="A65"/>
      <c r="B65" s="19" t="s">
        <v>38</v>
      </c>
      <c r="C65" s="23"/>
      <c r="D65" s="141"/>
      <c r="E65" s="8"/>
      <c r="F65" s="134"/>
      <c r="G65" s="24"/>
      <c r="H65" s="8"/>
      <c r="I65" s="156"/>
      <c r="J65" s="141"/>
      <c r="K65" s="150"/>
      <c r="L65" s="10"/>
      <c r="M65" s="150"/>
      <c r="N65" s="12"/>
      <c r="O65" s="168"/>
      <c r="P65" s="25"/>
      <c r="Q65" s="150"/>
      <c r="R65" s="10"/>
      <c r="S65" s="150"/>
      <c r="T65" s="12"/>
      <c r="U65" s="120"/>
      <c r="V65" s="4"/>
      <c r="W65" s="4"/>
    </row>
    <row r="66" spans="1:23" ht="14.25" x14ac:dyDescent="0.2">
      <c r="A66"/>
      <c r="B66" s="19" t="s">
        <v>50</v>
      </c>
      <c r="C66" s="23"/>
      <c r="D66" s="141">
        <v>30</v>
      </c>
      <c r="E66" s="8">
        <v>30</v>
      </c>
      <c r="F66" s="137">
        <f>(E66/D66)</f>
        <v>1</v>
      </c>
      <c r="G66" s="24">
        <v>16</v>
      </c>
      <c r="H66" s="8">
        <v>16</v>
      </c>
      <c r="I66" s="157">
        <f t="shared" ref="I66:I67" si="50">(H66/G66)</f>
        <v>1</v>
      </c>
      <c r="J66" s="141">
        <f t="shared" ref="J66:J67" si="51">(D66-G66)</f>
        <v>14</v>
      </c>
      <c r="K66" s="151">
        <f t="shared" ref="K66:K67" si="52">(J66/G66)</f>
        <v>0.875</v>
      </c>
      <c r="L66" s="151">
        <f t="shared" ref="L66:L67" si="53">(D66/D$17)</f>
        <v>1.7892288423689391E-3</v>
      </c>
      <c r="M66" s="151">
        <f t="shared" ref="M66:M67" si="54">(G66/G$17)</f>
        <v>1.0708071208673537E-3</v>
      </c>
      <c r="N66" s="12">
        <v>18</v>
      </c>
      <c r="O66" s="168">
        <v>18</v>
      </c>
      <c r="P66" s="25">
        <f t="shared" ref="P66:P67" si="55">(E66-H66)</f>
        <v>14</v>
      </c>
      <c r="Q66" s="150">
        <f t="shared" ref="Q66:Q67" si="56">(P66/H66)</f>
        <v>0.875</v>
      </c>
      <c r="R66" s="151">
        <f>(E66/E$17)</f>
        <v>2.7581134503999265E-3</v>
      </c>
      <c r="S66" s="151">
        <f>(H66/H$17)</f>
        <v>1.4284438889384877E-3</v>
      </c>
      <c r="T66" s="12">
        <v>18</v>
      </c>
      <c r="U66" s="120">
        <v>18</v>
      </c>
      <c r="V66" s="4"/>
      <c r="W66" s="4"/>
    </row>
    <row r="67" spans="1:23" ht="14.25" x14ac:dyDescent="0.2">
      <c r="A67"/>
      <c r="B67" s="19" t="s">
        <v>25</v>
      </c>
      <c r="C67" s="23"/>
      <c r="D67" s="141">
        <v>257</v>
      </c>
      <c r="E67" s="8">
        <v>217</v>
      </c>
      <c r="F67" s="137">
        <f>(E67/D67)</f>
        <v>0.8443579766536965</v>
      </c>
      <c r="G67" s="24">
        <v>120</v>
      </c>
      <c r="H67" s="8">
        <v>116</v>
      </c>
      <c r="I67" s="157">
        <f t="shared" si="50"/>
        <v>0.96666666666666667</v>
      </c>
      <c r="J67" s="141">
        <f t="shared" si="51"/>
        <v>137</v>
      </c>
      <c r="K67" s="151">
        <f t="shared" si="52"/>
        <v>1.1416666666666666</v>
      </c>
      <c r="L67" s="151">
        <f t="shared" si="53"/>
        <v>1.5327727082960577E-2</v>
      </c>
      <c r="M67" s="151">
        <f t="shared" si="54"/>
        <v>8.031053406505154E-3</v>
      </c>
      <c r="N67" s="12">
        <v>14</v>
      </c>
      <c r="O67" s="168">
        <v>15</v>
      </c>
      <c r="P67" s="25">
        <f t="shared" si="55"/>
        <v>101</v>
      </c>
      <c r="Q67" s="150">
        <f t="shared" si="56"/>
        <v>0.87068965517241381</v>
      </c>
      <c r="R67" s="151">
        <f>(E67/E$17)</f>
        <v>1.99503539578928E-2</v>
      </c>
      <c r="S67" s="151">
        <f>(H67/H$17)</f>
        <v>1.0356218194804036E-2</v>
      </c>
      <c r="T67" s="12">
        <v>12</v>
      </c>
      <c r="U67" s="120">
        <v>15</v>
      </c>
      <c r="V67"/>
      <c r="W67"/>
    </row>
    <row r="68" spans="1:23" ht="14.25" x14ac:dyDescent="0.2">
      <c r="A68"/>
      <c r="B68" s="19" t="s">
        <v>51</v>
      </c>
      <c r="C68" s="23"/>
      <c r="D68" s="141"/>
      <c r="E68" s="8"/>
      <c r="F68" s="134"/>
      <c r="G68" s="24"/>
      <c r="H68" s="8"/>
      <c r="I68" s="156"/>
      <c r="J68" s="141"/>
      <c r="K68" s="151"/>
      <c r="L68" s="10"/>
      <c r="M68" s="151"/>
      <c r="N68" s="9"/>
      <c r="O68" s="171"/>
      <c r="P68" s="25"/>
      <c r="Q68" s="150"/>
      <c r="R68" s="10"/>
      <c r="S68" s="151"/>
      <c r="T68" s="9"/>
      <c r="U68" s="122"/>
      <c r="V68"/>
      <c r="W68"/>
    </row>
    <row r="69" spans="1:23" ht="14.25" x14ac:dyDescent="0.2">
      <c r="A69"/>
      <c r="B69" s="21" t="s">
        <v>52</v>
      </c>
      <c r="C69" s="23"/>
      <c r="D69" s="141">
        <v>37</v>
      </c>
      <c r="E69" s="8">
        <v>29</v>
      </c>
      <c r="F69" s="137">
        <f>(E69/D69)</f>
        <v>0.78378378378378377</v>
      </c>
      <c r="G69" s="24">
        <v>26</v>
      </c>
      <c r="H69" s="8">
        <v>21</v>
      </c>
      <c r="I69" s="157">
        <f>(H69/G69)</f>
        <v>0.80769230769230771</v>
      </c>
      <c r="J69" s="141">
        <f>(D69-G69)</f>
        <v>11</v>
      </c>
      <c r="K69" s="151">
        <f>(J69/G69)</f>
        <v>0.42307692307692307</v>
      </c>
      <c r="L69" s="151">
        <f>(D69/D$17)</f>
        <v>2.2067155722550248E-3</v>
      </c>
      <c r="M69" s="151">
        <f>(G69/G$17)</f>
        <v>1.7400615714094499E-3</v>
      </c>
      <c r="N69" s="9"/>
      <c r="O69" s="171"/>
      <c r="P69" s="25">
        <f>(E69-H69)</f>
        <v>8</v>
      </c>
      <c r="Q69" s="150">
        <f>(P69/H69)</f>
        <v>0.38095238095238093</v>
      </c>
      <c r="R69" s="151">
        <f>(E69/E$17)</f>
        <v>2.6661763353865954E-3</v>
      </c>
      <c r="S69" s="151">
        <f>(H69/H$17)</f>
        <v>1.874832604231765E-3</v>
      </c>
      <c r="T69" s="9"/>
      <c r="U69" s="116"/>
      <c r="V69"/>
      <c r="W69"/>
    </row>
    <row r="70" spans="1:23" ht="15" thickBot="1" x14ac:dyDescent="0.25">
      <c r="A70"/>
      <c r="B70" s="123"/>
      <c r="C70" s="124"/>
      <c r="D70" s="144"/>
      <c r="E70" s="14"/>
      <c r="F70" s="26"/>
      <c r="G70" s="125"/>
      <c r="H70" s="14"/>
      <c r="I70" s="159"/>
      <c r="J70" s="144"/>
      <c r="K70" s="14"/>
      <c r="L70" s="14"/>
      <c r="M70" s="14"/>
      <c r="N70" s="14"/>
      <c r="O70" s="172"/>
      <c r="P70" s="162"/>
      <c r="Q70" s="153"/>
      <c r="R70" s="14"/>
      <c r="S70" s="14"/>
      <c r="T70" s="14"/>
      <c r="U70" s="126"/>
      <c r="V70"/>
      <c r="W70"/>
    </row>
    <row r="71" spans="1:23" ht="15" thickTop="1" x14ac:dyDescent="0.2">
      <c r="A71"/>
      <c r="B71" s="93"/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5"/>
      <c r="P71" s="93"/>
      <c r="Q71" s="93"/>
      <c r="R71" s="94"/>
      <c r="S71" s="93"/>
      <c r="T71" s="93"/>
      <c r="U71" s="93"/>
      <c r="V71"/>
      <c r="W71"/>
    </row>
    <row r="72" spans="1:23" ht="14.25" x14ac:dyDescent="0.2">
      <c r="A72"/>
      <c r="B72" s="96" t="s">
        <v>73</v>
      </c>
      <c r="C72" s="97"/>
      <c r="D72" s="95"/>
      <c r="E72" s="95"/>
      <c r="F72" s="93"/>
      <c r="G72" s="93"/>
      <c r="H72" s="93"/>
      <c r="I72" s="93"/>
      <c r="J72" s="93"/>
      <c r="K72" s="93"/>
      <c r="L72" s="93"/>
      <c r="M72" s="93"/>
      <c r="N72" s="93"/>
      <c r="O72" s="95"/>
      <c r="P72" s="93"/>
      <c r="Q72" s="93"/>
      <c r="R72" s="94"/>
      <c r="S72" s="93"/>
      <c r="T72" s="93"/>
      <c r="U72" s="93"/>
      <c r="V72"/>
      <c r="W72"/>
    </row>
    <row r="73" spans="1:23" ht="14.25" x14ac:dyDescent="0.2">
      <c r="B73" s="96" t="s">
        <v>26</v>
      </c>
      <c r="C73" s="97"/>
      <c r="D73" s="95"/>
      <c r="E73" s="95"/>
      <c r="F73" s="93"/>
      <c r="G73" s="93"/>
      <c r="H73" s="93"/>
      <c r="I73" s="93"/>
      <c r="J73" s="93"/>
      <c r="K73" s="93"/>
      <c r="L73" s="93"/>
      <c r="M73" s="93"/>
      <c r="N73" s="93"/>
      <c r="O73" s="95"/>
      <c r="P73" s="93"/>
      <c r="Q73" s="93"/>
      <c r="R73" s="94"/>
      <c r="S73" s="93"/>
      <c r="T73" s="93"/>
      <c r="U73" s="93"/>
    </row>
    <row r="74" spans="1:23" ht="14.25" x14ac:dyDescent="0.2">
      <c r="B74" s="98" t="s">
        <v>27</v>
      </c>
      <c r="C74" s="97"/>
      <c r="D74" s="95"/>
      <c r="E74" s="95"/>
      <c r="F74" s="93"/>
      <c r="G74" s="95"/>
      <c r="H74" s="95"/>
      <c r="I74" s="93"/>
      <c r="J74" s="93"/>
      <c r="K74" s="93"/>
      <c r="L74" s="93"/>
      <c r="M74" s="93"/>
      <c r="N74" s="93"/>
      <c r="O74" s="95"/>
      <c r="P74" s="93"/>
      <c r="Q74" s="93"/>
      <c r="R74" s="94"/>
      <c r="S74" s="93"/>
      <c r="T74" s="93"/>
      <c r="U74" s="93"/>
    </row>
    <row r="75" spans="1:23" ht="14.25" x14ac:dyDescent="0.2">
      <c r="B75" s="98" t="s">
        <v>28</v>
      </c>
      <c r="C75" s="97"/>
      <c r="D75" s="95"/>
      <c r="E75" s="95"/>
      <c r="F75" s="93"/>
      <c r="G75" s="95"/>
      <c r="H75" s="95"/>
      <c r="I75" s="93"/>
      <c r="J75" s="93"/>
      <c r="K75" s="93"/>
      <c r="L75" s="93"/>
      <c r="M75" s="93"/>
      <c r="N75" s="93"/>
      <c r="O75" s="95"/>
      <c r="P75" s="93"/>
      <c r="Q75" s="93"/>
      <c r="R75" s="94"/>
      <c r="S75" s="93"/>
      <c r="T75" s="93"/>
      <c r="U75" s="93"/>
    </row>
    <row r="76" spans="1:23" ht="14.25" x14ac:dyDescent="0.2">
      <c r="B76" s="98" t="s">
        <v>29</v>
      </c>
      <c r="C76" s="97"/>
      <c r="D76" s="95"/>
      <c r="E76" s="95"/>
      <c r="F76" s="93"/>
      <c r="G76" s="95"/>
      <c r="H76" s="95"/>
      <c r="I76" s="93"/>
      <c r="J76" s="93"/>
      <c r="K76" s="93"/>
      <c r="L76" s="93"/>
      <c r="M76" s="93"/>
      <c r="N76" s="93"/>
      <c r="O76" s="95"/>
      <c r="P76" s="93"/>
      <c r="Q76" s="93"/>
      <c r="R76" s="94"/>
      <c r="S76" s="93"/>
      <c r="T76" s="93"/>
      <c r="U76" s="93"/>
    </row>
    <row r="77" spans="1:23" ht="14.25" x14ac:dyDescent="0.2">
      <c r="B77" s="98" t="s">
        <v>39</v>
      </c>
      <c r="C77" s="92"/>
      <c r="D77" s="93"/>
      <c r="E77" s="93"/>
      <c r="F77" s="93"/>
      <c r="G77" s="95"/>
      <c r="H77" s="95"/>
      <c r="I77" s="93"/>
      <c r="J77" s="93"/>
      <c r="K77" s="93"/>
      <c r="L77" s="93"/>
      <c r="M77" s="93"/>
      <c r="N77" s="93"/>
      <c r="O77" s="95"/>
      <c r="P77" s="93"/>
      <c r="Q77" s="93"/>
      <c r="R77" s="94"/>
      <c r="S77" s="93"/>
      <c r="T77" s="93"/>
      <c r="U77" s="93"/>
    </row>
    <row r="78" spans="1:23" ht="14.25" x14ac:dyDescent="0.2">
      <c r="B78" s="98" t="s">
        <v>40</v>
      </c>
      <c r="C78" s="92"/>
      <c r="D78" s="93"/>
      <c r="E78" s="93"/>
      <c r="F78" s="93"/>
      <c r="G78" s="95"/>
      <c r="H78" s="95"/>
      <c r="I78" s="93"/>
      <c r="J78" s="93"/>
      <c r="K78" s="93"/>
      <c r="L78" s="93"/>
      <c r="M78" s="93"/>
      <c r="N78" s="93"/>
      <c r="O78" s="95"/>
      <c r="P78" s="93"/>
      <c r="Q78" s="93"/>
      <c r="R78" s="94"/>
      <c r="S78" s="93"/>
      <c r="T78" s="93"/>
      <c r="U78" s="93"/>
    </row>
    <row r="79" spans="1:23" ht="14.25" x14ac:dyDescent="0.2">
      <c r="B79" s="98" t="s">
        <v>41</v>
      </c>
      <c r="C79" s="92"/>
      <c r="D79" s="93"/>
      <c r="E79" s="93"/>
      <c r="F79" s="93"/>
      <c r="G79" s="95"/>
      <c r="H79" s="95"/>
      <c r="I79" s="93"/>
      <c r="J79" s="93"/>
      <c r="K79" s="93"/>
      <c r="L79" s="93"/>
      <c r="M79" s="93"/>
      <c r="N79" s="93"/>
      <c r="O79" s="95"/>
      <c r="P79" s="93"/>
      <c r="Q79" s="93"/>
      <c r="R79" s="94"/>
      <c r="S79" s="93"/>
      <c r="T79" s="93"/>
      <c r="U79" s="93"/>
    </row>
    <row r="80" spans="1:23" ht="14.25" x14ac:dyDescent="0.2">
      <c r="B80" s="93" t="s">
        <v>42</v>
      </c>
      <c r="C80" s="92"/>
      <c r="D80" s="93"/>
      <c r="E80" s="93"/>
      <c r="F80" s="93"/>
      <c r="G80" s="95"/>
      <c r="H80" s="95"/>
      <c r="I80" s="93"/>
      <c r="J80" s="93"/>
      <c r="K80" s="93"/>
      <c r="L80" s="93"/>
      <c r="M80" s="93"/>
      <c r="N80" s="93"/>
      <c r="O80" s="95"/>
      <c r="P80" s="93"/>
      <c r="Q80" s="93"/>
      <c r="R80" s="94"/>
      <c r="S80" s="93"/>
      <c r="T80" s="93"/>
      <c r="U80" s="93"/>
    </row>
    <row r="81" spans="2:21" ht="14.25" x14ac:dyDescent="0.2">
      <c r="B81" s="93" t="s">
        <v>43</v>
      </c>
      <c r="C81" s="92"/>
      <c r="D81" s="93"/>
      <c r="E81" s="93"/>
      <c r="F81" s="93"/>
      <c r="G81" s="95"/>
      <c r="H81" s="95"/>
      <c r="I81" s="93"/>
      <c r="J81" s="93"/>
      <c r="K81" s="93"/>
      <c r="L81" s="93"/>
      <c r="M81" s="93"/>
      <c r="N81" s="93"/>
      <c r="O81" s="95"/>
      <c r="P81" s="93"/>
      <c r="Q81" s="93"/>
      <c r="R81" s="94"/>
      <c r="S81" s="93"/>
      <c r="T81" s="93"/>
      <c r="U81" s="93"/>
    </row>
    <row r="82" spans="2:21" ht="14.25" x14ac:dyDescent="0.2">
      <c r="B82" s="93" t="s">
        <v>44</v>
      </c>
      <c r="C82" s="92"/>
      <c r="D82" s="93"/>
      <c r="E82" s="93"/>
      <c r="F82" s="93"/>
      <c r="G82" s="95"/>
      <c r="H82" s="95"/>
      <c r="I82" s="93"/>
      <c r="J82" s="93"/>
      <c r="K82" s="93"/>
      <c r="L82" s="93"/>
      <c r="M82" s="93"/>
      <c r="N82" s="93"/>
      <c r="O82" s="95"/>
      <c r="P82" s="93"/>
      <c r="Q82" s="93"/>
      <c r="R82" s="94"/>
      <c r="S82" s="93"/>
      <c r="T82" s="93"/>
      <c r="U82" s="93"/>
    </row>
    <row r="83" spans="2:21" x14ac:dyDescent="0.2">
      <c r="B83" s="6" t="s">
        <v>44</v>
      </c>
      <c r="N83" s="5"/>
      <c r="T83"/>
    </row>
    <row r="84" spans="2:21" x14ac:dyDescent="0.2">
      <c r="N84" s="5"/>
      <c r="T84"/>
    </row>
    <row r="85" spans="2:21" x14ac:dyDescent="0.2">
      <c r="N85" s="5"/>
      <c r="T85"/>
    </row>
    <row r="86" spans="2:21" x14ac:dyDescent="0.2">
      <c r="N86" s="5"/>
      <c r="T86"/>
    </row>
    <row r="87" spans="2:21" x14ac:dyDescent="0.2">
      <c r="N87" s="5"/>
      <c r="T87"/>
    </row>
    <row r="88" spans="2:21" x14ac:dyDescent="0.2">
      <c r="N88" s="5"/>
      <c r="T88"/>
    </row>
    <row r="89" spans="2:21" x14ac:dyDescent="0.2">
      <c r="N89" s="5"/>
      <c r="T89"/>
    </row>
    <row r="90" spans="2:21" x14ac:dyDescent="0.2">
      <c r="N90" s="5"/>
      <c r="T90"/>
    </row>
    <row r="91" spans="2:21" x14ac:dyDescent="0.2">
      <c r="N91" s="5"/>
      <c r="T91"/>
    </row>
    <row r="92" spans="2:21" x14ac:dyDescent="0.2">
      <c r="N92" s="5"/>
      <c r="T92"/>
    </row>
    <row r="93" spans="2:21" x14ac:dyDescent="0.2">
      <c r="N93" s="5"/>
      <c r="T93"/>
    </row>
    <row r="94" spans="2:21" x14ac:dyDescent="0.2">
      <c r="N94" s="5"/>
      <c r="T94"/>
    </row>
    <row r="95" spans="2:21" x14ac:dyDescent="0.2">
      <c r="N95" s="5"/>
      <c r="T95"/>
    </row>
    <row r="96" spans="2:21" x14ac:dyDescent="0.2">
      <c r="N96" s="5"/>
      <c r="T96"/>
    </row>
    <row r="97" spans="14:20" x14ac:dyDescent="0.2">
      <c r="N97" s="5"/>
      <c r="T97"/>
    </row>
    <row r="98" spans="14:20" x14ac:dyDescent="0.2">
      <c r="N98" s="5"/>
      <c r="T98"/>
    </row>
    <row r="99" spans="14:20" x14ac:dyDescent="0.2">
      <c r="N99" s="5"/>
      <c r="T99"/>
    </row>
    <row r="100" spans="14:20" x14ac:dyDescent="0.2">
      <c r="N100" s="5"/>
      <c r="T100"/>
    </row>
    <row r="101" spans="14:20" x14ac:dyDescent="0.2">
      <c r="N101" s="5"/>
      <c r="T101"/>
    </row>
    <row r="102" spans="14:20" x14ac:dyDescent="0.2">
      <c r="N102" s="5"/>
      <c r="T102"/>
    </row>
    <row r="103" spans="14:20" x14ac:dyDescent="0.2">
      <c r="N103" s="5"/>
      <c r="T103"/>
    </row>
    <row r="104" spans="14:20" x14ac:dyDescent="0.2">
      <c r="N104" s="5"/>
      <c r="T104"/>
    </row>
    <row r="105" spans="14:20" x14ac:dyDescent="0.2">
      <c r="N105" s="5"/>
      <c r="T105"/>
    </row>
    <row r="106" spans="14:20" x14ac:dyDescent="0.2">
      <c r="N106" s="5"/>
      <c r="T106"/>
    </row>
    <row r="107" spans="14:20" x14ac:dyDescent="0.2">
      <c r="N107" s="5"/>
      <c r="T107"/>
    </row>
    <row r="108" spans="14:20" x14ac:dyDescent="0.2">
      <c r="N108" s="5"/>
      <c r="T108"/>
    </row>
    <row r="109" spans="14:20" x14ac:dyDescent="0.2">
      <c r="N109" s="5"/>
      <c r="T109"/>
    </row>
    <row r="110" spans="14:20" x14ac:dyDescent="0.2">
      <c r="N110" s="5"/>
      <c r="T110"/>
    </row>
    <row r="111" spans="14:20" x14ac:dyDescent="0.2">
      <c r="N111" s="5"/>
      <c r="T111"/>
    </row>
    <row r="112" spans="14:20" x14ac:dyDescent="0.2">
      <c r="N112" s="5"/>
      <c r="T112"/>
    </row>
    <row r="113" spans="14:20" x14ac:dyDescent="0.2">
      <c r="N113" s="5"/>
      <c r="T113"/>
    </row>
    <row r="114" spans="14:20" x14ac:dyDescent="0.2">
      <c r="N114" s="5"/>
      <c r="T114"/>
    </row>
    <row r="115" spans="14:20" x14ac:dyDescent="0.2">
      <c r="N115" s="5"/>
      <c r="T115"/>
    </row>
    <row r="116" spans="14:20" x14ac:dyDescent="0.2">
      <c r="N116" s="5"/>
      <c r="T116"/>
    </row>
    <row r="117" spans="14:20" x14ac:dyDescent="0.2">
      <c r="N117" s="5"/>
      <c r="T117"/>
    </row>
    <row r="118" spans="14:20" x14ac:dyDescent="0.2">
      <c r="N118" s="5"/>
      <c r="T118"/>
    </row>
    <row r="119" spans="14:20" x14ac:dyDescent="0.2">
      <c r="N119" s="5"/>
      <c r="T119"/>
    </row>
    <row r="120" spans="14:20" x14ac:dyDescent="0.2">
      <c r="N120" s="5"/>
      <c r="T120"/>
    </row>
    <row r="121" spans="14:20" x14ac:dyDescent="0.2">
      <c r="N121" s="5"/>
      <c r="T121"/>
    </row>
    <row r="122" spans="14:20" x14ac:dyDescent="0.2">
      <c r="N122" s="5"/>
      <c r="T122"/>
    </row>
    <row r="123" spans="14:20" x14ac:dyDescent="0.2">
      <c r="N123" s="5"/>
      <c r="T123"/>
    </row>
    <row r="124" spans="14:20" x14ac:dyDescent="0.2">
      <c r="N124" s="5"/>
      <c r="T124"/>
    </row>
    <row r="125" spans="14:20" x14ac:dyDescent="0.2">
      <c r="N125" s="5"/>
      <c r="T125"/>
    </row>
    <row r="126" spans="14:20" x14ac:dyDescent="0.2">
      <c r="N126" s="5"/>
      <c r="T126"/>
    </row>
    <row r="127" spans="14:20" x14ac:dyDescent="0.2">
      <c r="N127" s="5"/>
      <c r="T127"/>
    </row>
    <row r="128" spans="14:20" x14ac:dyDescent="0.2">
      <c r="N128" s="5"/>
      <c r="T128"/>
    </row>
    <row r="129" spans="14:20" x14ac:dyDescent="0.2">
      <c r="N129" s="5"/>
      <c r="T129"/>
    </row>
    <row r="130" spans="14:20" x14ac:dyDescent="0.2">
      <c r="N130" s="5"/>
      <c r="T130"/>
    </row>
    <row r="131" spans="14:20" x14ac:dyDescent="0.2">
      <c r="N131" s="5"/>
      <c r="T131"/>
    </row>
    <row r="132" spans="14:20" x14ac:dyDescent="0.2">
      <c r="N132" s="5"/>
      <c r="T132"/>
    </row>
    <row r="133" spans="14:20" x14ac:dyDescent="0.2">
      <c r="N133" s="5"/>
      <c r="T133"/>
    </row>
    <row r="134" spans="14:20" x14ac:dyDescent="0.2">
      <c r="N134" s="5"/>
      <c r="T134"/>
    </row>
    <row r="135" spans="14:20" x14ac:dyDescent="0.2">
      <c r="N135" s="5"/>
      <c r="T135"/>
    </row>
    <row r="136" spans="14:20" x14ac:dyDescent="0.2">
      <c r="N136" s="5"/>
      <c r="T136"/>
    </row>
    <row r="137" spans="14:20" x14ac:dyDescent="0.2">
      <c r="N137" s="5"/>
      <c r="T137"/>
    </row>
    <row r="138" spans="14:20" x14ac:dyDescent="0.2">
      <c r="N138" s="5"/>
      <c r="T138"/>
    </row>
    <row r="139" spans="14:20" x14ac:dyDescent="0.2">
      <c r="N139" s="5"/>
      <c r="T139"/>
    </row>
    <row r="140" spans="14:20" x14ac:dyDescent="0.2">
      <c r="N140" s="5"/>
      <c r="T140"/>
    </row>
    <row r="141" spans="14:20" x14ac:dyDescent="0.2">
      <c r="N141" s="5"/>
      <c r="T141"/>
    </row>
    <row r="142" spans="14:20" x14ac:dyDescent="0.2">
      <c r="N142" s="5"/>
      <c r="T142"/>
    </row>
    <row r="143" spans="14:20" x14ac:dyDescent="0.2">
      <c r="N143" s="5"/>
      <c r="T143"/>
    </row>
    <row r="144" spans="14:20" x14ac:dyDescent="0.2">
      <c r="N144" s="5"/>
      <c r="T144"/>
    </row>
    <row r="145" spans="14:20" x14ac:dyDescent="0.2">
      <c r="N145" s="5"/>
      <c r="T145"/>
    </row>
    <row r="146" spans="14:20" x14ac:dyDescent="0.2">
      <c r="N146" s="5"/>
      <c r="T146"/>
    </row>
    <row r="147" spans="14:20" x14ac:dyDescent="0.2">
      <c r="N147" s="5"/>
      <c r="T147"/>
    </row>
    <row r="148" spans="14:20" x14ac:dyDescent="0.2">
      <c r="N148" s="5"/>
      <c r="T148"/>
    </row>
    <row r="149" spans="14:20" x14ac:dyDescent="0.2">
      <c r="N149" s="5"/>
      <c r="T149"/>
    </row>
    <row r="150" spans="14:20" x14ac:dyDescent="0.2">
      <c r="N150" s="5"/>
      <c r="T150"/>
    </row>
    <row r="151" spans="14:20" x14ac:dyDescent="0.2">
      <c r="N151" s="5"/>
      <c r="T151"/>
    </row>
    <row r="152" spans="14:20" x14ac:dyDescent="0.2">
      <c r="N152" s="5"/>
      <c r="T152"/>
    </row>
    <row r="153" spans="14:20" x14ac:dyDescent="0.2">
      <c r="N153" s="5"/>
      <c r="T153"/>
    </row>
    <row r="154" spans="14:20" x14ac:dyDescent="0.2">
      <c r="N154" s="5"/>
      <c r="T154"/>
    </row>
    <row r="155" spans="14:20" x14ac:dyDescent="0.2">
      <c r="N155" s="5"/>
      <c r="T155"/>
    </row>
    <row r="156" spans="14:20" x14ac:dyDescent="0.2">
      <c r="N156" s="5"/>
      <c r="T156"/>
    </row>
    <row r="157" spans="14:20" x14ac:dyDescent="0.2">
      <c r="N157" s="5"/>
      <c r="T157"/>
    </row>
    <row r="158" spans="14:20" x14ac:dyDescent="0.2">
      <c r="N158" s="5"/>
      <c r="T158"/>
    </row>
    <row r="159" spans="14:20" x14ac:dyDescent="0.2">
      <c r="N159" s="5"/>
      <c r="T159"/>
    </row>
    <row r="160" spans="14:20" x14ac:dyDescent="0.2">
      <c r="N160" s="5"/>
      <c r="T160"/>
    </row>
    <row r="161" spans="14:20" x14ac:dyDescent="0.2">
      <c r="N161" s="5"/>
      <c r="T161"/>
    </row>
    <row r="162" spans="14:20" x14ac:dyDescent="0.2">
      <c r="N162" s="5"/>
      <c r="T162"/>
    </row>
    <row r="163" spans="14:20" x14ac:dyDescent="0.2">
      <c r="N163" s="5"/>
      <c r="T163"/>
    </row>
    <row r="164" spans="14:20" x14ac:dyDescent="0.2">
      <c r="N164" s="5"/>
      <c r="T164"/>
    </row>
    <row r="165" spans="14:20" x14ac:dyDescent="0.2">
      <c r="N165" s="5"/>
      <c r="T165"/>
    </row>
    <row r="166" spans="14:20" x14ac:dyDescent="0.2">
      <c r="N166" s="5"/>
      <c r="T166"/>
    </row>
    <row r="167" spans="14:20" x14ac:dyDescent="0.2">
      <c r="N167" s="5"/>
      <c r="T167"/>
    </row>
    <row r="168" spans="14:20" x14ac:dyDescent="0.2">
      <c r="N168" s="5"/>
      <c r="T168"/>
    </row>
    <row r="169" spans="14:20" x14ac:dyDescent="0.2">
      <c r="N169" s="5"/>
      <c r="T169"/>
    </row>
    <row r="170" spans="14:20" x14ac:dyDescent="0.2">
      <c r="N170" s="5"/>
      <c r="T170"/>
    </row>
    <row r="171" spans="14:20" x14ac:dyDescent="0.2">
      <c r="N171" s="5"/>
      <c r="T171"/>
    </row>
    <row r="172" spans="14:20" x14ac:dyDescent="0.2">
      <c r="N172" s="5"/>
      <c r="T172"/>
    </row>
    <row r="173" spans="14:20" x14ac:dyDescent="0.2">
      <c r="N173" s="5"/>
      <c r="T173"/>
    </row>
    <row r="174" spans="14:20" x14ac:dyDescent="0.2">
      <c r="N174" s="5"/>
      <c r="T174"/>
    </row>
    <row r="175" spans="14:20" x14ac:dyDescent="0.2">
      <c r="N175" s="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  <c r="T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  <row r="243" spans="14:14" x14ac:dyDescent="0.2">
      <c r="N243"/>
    </row>
  </sheetData>
  <mergeCells count="30">
    <mergeCell ref="T12:T13"/>
    <mergeCell ref="U12:U13"/>
    <mergeCell ref="O12:O13"/>
    <mergeCell ref="P12:P13"/>
    <mergeCell ref="Q12:Q13"/>
    <mergeCell ref="R12:R13"/>
    <mergeCell ref="S12:S13"/>
    <mergeCell ref="J12:J13"/>
    <mergeCell ref="K12:K13"/>
    <mergeCell ref="L12:L13"/>
    <mergeCell ref="M12:M13"/>
    <mergeCell ref="N12:N13"/>
    <mergeCell ref="J5:O9"/>
    <mergeCell ref="P5:U9"/>
    <mergeCell ref="D8:F9"/>
    <mergeCell ref="G8:I9"/>
    <mergeCell ref="D10:D13"/>
    <mergeCell ref="E10:E13"/>
    <mergeCell ref="F10:F13"/>
    <mergeCell ref="G10:G13"/>
    <mergeCell ref="H10:H13"/>
    <mergeCell ref="I10:I13"/>
    <mergeCell ref="J10:K11"/>
    <mergeCell ref="L10:M11"/>
    <mergeCell ref="N10:O11"/>
    <mergeCell ref="P10:Q11"/>
    <mergeCell ref="R10:S11"/>
    <mergeCell ref="T10:U11"/>
    <mergeCell ref="B5:C13"/>
    <mergeCell ref="D5:I7"/>
  </mergeCells>
  <phoneticPr fontId="0" type="noConversion"/>
  <pageMargins left="0.75" right="0.75" top="1" bottom="1" header="0.5" footer="0.5"/>
  <pageSetup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ACCD51-8E2C-4B69-9339-EFF365F6A966}"/>
</file>

<file path=customXml/itemProps2.xml><?xml version="1.0" encoding="utf-8"?>
<ds:datastoreItem xmlns:ds="http://schemas.openxmlformats.org/officeDocument/2006/customXml" ds:itemID="{78AC602E-7BC9-449E-9390-FA76BE1467DE}"/>
</file>

<file path=customXml/itemProps3.xml><?xml version="1.0" encoding="utf-8"?>
<ds:datastoreItem xmlns:ds="http://schemas.openxmlformats.org/officeDocument/2006/customXml" ds:itemID="{DFF0A007-0569-4E28-B624-A8CA721C4B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2020-01-28T13:46:30Z</cp:lastPrinted>
  <dcterms:created xsi:type="dcterms:W3CDTF">2003-04-24T14:06:32Z</dcterms:created>
  <dcterms:modified xsi:type="dcterms:W3CDTF">2020-01-28T13:46:56Z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