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4c1d1cb7767aeb/Documents/PDS/BP_Month_2020/FEB_2020/"/>
    </mc:Choice>
  </mc:AlternateContent>
  <xr:revisionPtr revIDLastSave="1" documentId="14_{9328E6CF-C9F7-4BB2-9000-BD557C6D61D4}" xr6:coauthVersionLast="45" xr6:coauthVersionMax="45" xr10:uidLastSave="{6608A49F-F9A1-46D6-9DF1-1C6EDCCD38FD}"/>
  <bookViews>
    <workbookView xWindow="-120" yWindow="-120" windowWidth="20730" windowHeight="11160" xr2:uid="{00000000-000D-0000-FFFF-FFFF00000000}"/>
  </bookViews>
  <sheets>
    <sheet name="1A1" sheetId="1" r:id="rId1"/>
  </sheets>
  <definedNames>
    <definedName name="_xlnm.Print_Area" localSheetId="0">'1A1'!$C$2:$R$84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9" i="1" l="1"/>
  <c r="K67" i="1"/>
  <c r="K66" i="1"/>
  <c r="K62" i="1"/>
  <c r="K60" i="1"/>
  <c r="K56" i="1"/>
  <c r="K50" i="1"/>
  <c r="K49" i="1"/>
  <c r="R43" i="1"/>
  <c r="Q43" i="1"/>
  <c r="K43" i="1"/>
  <c r="K42" i="1"/>
  <c r="K41" i="1"/>
  <c r="J40" i="1"/>
  <c r="I40" i="1"/>
  <c r="K40" i="1" s="1"/>
  <c r="G40" i="1"/>
  <c r="F40" i="1"/>
  <c r="E40" i="1"/>
  <c r="K38" i="1"/>
  <c r="K37" i="1"/>
  <c r="R36" i="1"/>
  <c r="Q36" i="1"/>
  <c r="K36" i="1"/>
  <c r="Q35" i="1"/>
  <c r="P35" i="1"/>
  <c r="R35" i="1" s="1"/>
  <c r="O35" i="1"/>
  <c r="N35" i="1"/>
  <c r="J35" i="1"/>
  <c r="I35" i="1"/>
  <c r="K35" i="1" s="1"/>
  <c r="G35" i="1"/>
  <c r="F35" i="1"/>
  <c r="E35" i="1"/>
  <c r="R33" i="1"/>
  <c r="Q33" i="1"/>
  <c r="K33" i="1"/>
  <c r="R32" i="1"/>
  <c r="Q32" i="1"/>
  <c r="K32" i="1"/>
  <c r="K31" i="1"/>
  <c r="K30" i="1"/>
  <c r="K29" i="1"/>
  <c r="K28" i="1"/>
  <c r="P27" i="1"/>
  <c r="Q27" i="1" s="1"/>
  <c r="O27" i="1"/>
  <c r="N27" i="1"/>
  <c r="J27" i="1"/>
  <c r="K27" i="1" s="1"/>
  <c r="I27" i="1"/>
  <c r="G27" i="1"/>
  <c r="F27" i="1"/>
  <c r="E27" i="1"/>
  <c r="P25" i="1"/>
  <c r="O25" i="1"/>
  <c r="N25" i="1"/>
  <c r="J25" i="1"/>
  <c r="I25" i="1"/>
  <c r="K25" i="1" s="1"/>
  <c r="G25" i="1"/>
  <c r="F25" i="1"/>
  <c r="E25" i="1"/>
  <c r="P24" i="1"/>
  <c r="Q24" i="1" s="1"/>
  <c r="O24" i="1"/>
  <c r="N24" i="1"/>
  <c r="N23" i="1" s="1"/>
  <c r="J24" i="1"/>
  <c r="K24" i="1" s="1"/>
  <c r="I24" i="1"/>
  <c r="G24" i="1"/>
  <c r="G23" i="1" s="1"/>
  <c r="F24" i="1"/>
  <c r="E24" i="1"/>
  <c r="E23" i="1" s="1"/>
  <c r="O23" i="1"/>
  <c r="I23" i="1"/>
  <c r="F23" i="1"/>
  <c r="P22" i="1"/>
  <c r="O22" i="1"/>
  <c r="N22" i="1"/>
  <c r="J22" i="1"/>
  <c r="K22" i="1" s="1"/>
  <c r="I22" i="1"/>
  <c r="G22" i="1"/>
  <c r="F22" i="1"/>
  <c r="E22" i="1"/>
  <c r="Q21" i="1"/>
  <c r="P21" i="1"/>
  <c r="R21" i="1" s="1"/>
  <c r="O21" i="1"/>
  <c r="N21" i="1"/>
  <c r="J21" i="1"/>
  <c r="I21" i="1"/>
  <c r="K21" i="1" s="1"/>
  <c r="G21" i="1"/>
  <c r="F21" i="1"/>
  <c r="E21" i="1"/>
  <c r="P20" i="1"/>
  <c r="P19" i="1" s="1"/>
  <c r="O20" i="1"/>
  <c r="N20" i="1"/>
  <c r="N19" i="1" s="1"/>
  <c r="N17" i="1" s="1"/>
  <c r="J20" i="1"/>
  <c r="K20" i="1" s="1"/>
  <c r="I20" i="1"/>
  <c r="G20" i="1"/>
  <c r="G19" i="1" s="1"/>
  <c r="G17" i="1" s="1"/>
  <c r="F20" i="1"/>
  <c r="E20" i="1"/>
  <c r="E19" i="1" s="1"/>
  <c r="E17" i="1" s="1"/>
  <c r="O19" i="1"/>
  <c r="O17" i="1" s="1"/>
  <c r="I19" i="1"/>
  <c r="I17" i="1" s="1"/>
  <c r="F19" i="1"/>
  <c r="F17" i="1" s="1"/>
  <c r="R15" i="1"/>
  <c r="Q15" i="1"/>
  <c r="K15" i="1"/>
  <c r="R19" i="1" l="1"/>
  <c r="Q19" i="1"/>
  <c r="R24" i="1"/>
  <c r="R27" i="1"/>
  <c r="J19" i="1"/>
  <c r="J23" i="1"/>
  <c r="K23" i="1" s="1"/>
  <c r="P23" i="1"/>
  <c r="K70" i="1"/>
  <c r="R23" i="1" l="1"/>
  <c r="Q23" i="1"/>
  <c r="K19" i="1"/>
  <c r="J17" i="1"/>
  <c r="K17" i="1" s="1"/>
  <c r="P17" i="1"/>
  <c r="Q17" i="1" l="1"/>
  <c r="R17" i="1"/>
</calcChain>
</file>

<file path=xl/sharedStrings.xml><?xml version="1.0" encoding="utf-8"?>
<sst xmlns="http://schemas.openxmlformats.org/spreadsheetml/2006/main" count="84" uniqueCount="75">
  <si>
    <t>Table 1A.1</t>
  </si>
  <si>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</si>
  <si>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</si>
  <si>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</si>
  <si>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</si>
  <si>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</si>
  <si>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</si>
  <si>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</si>
  <si>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</si>
  <si>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</si>
  <si>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</si>
  <si>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</si>
  <si>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</si>
  <si>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</si>
  <si>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</si>
  <si>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</si>
  <si>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</si>
  <si>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</si>
  <si>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</si>
  <si>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</si>
  <si>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</si>
  <si>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</si>
  <si>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</si>
  <si>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</si>
  <si>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</si>
  <si>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</si>
  <si>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</si>
  <si>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</si>
  <si>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</si>
  <si>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</si>
  <si>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</si>
  <si>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</si>
  <si>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</si>
  <si>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</si>
  <si>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</si>
  <si>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</si>
  <si>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</si>
  <si>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</si>
  <si>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</si>
  <si>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</si>
  <si>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</si>
  <si>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</si>
  <si>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</si>
  <si>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</si>
  <si>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</si>
  <si>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</si>
  <si>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</si>
  <si>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</si>
  <si>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</si>
  <si>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</si>
  <si>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</si>
  <si>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</si>
  <si>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</si>
  <si>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</si>
  <si>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</si>
  <si>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</si>
  <si>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</si>
  <si>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</si>
  <si>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</si>
  <si>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</si>
  <si>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</si>
  <si>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</si>
  <si>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</si>
  <si>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</si>
  <si>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</si>
  <si>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</si>
  <si>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</si>
  <si>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</si>
  <si>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</si>
  <si>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</si>
  <si>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</si>
  <si>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</si>
  <si>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ALL NEW CONSTRUCTION(1)</t>
  </si>
  <si>
    <t>PREPARED BY MD DEPARTMENT OF PLANNING.  PLANNING DATA SERVICES. 2020.</t>
  </si>
  <si>
    <t>NEW HOUSING CONSTRUCTION AND VALUE : 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</si>
</sst>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2" x14ac:knownFonts="1">
    <font>
      <sz val="10"/>
      <name val="Arial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2"/>
      <color theme="7" tint="-0.249977111117893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u val="singleAccounting"/>
      <sz val="12"/>
      <name val="Cambria"/>
      <family val="1"/>
      <scheme val="major"/>
    </font>
    <font>
      <b/>
      <u/>
      <sz val="12"/>
      <name val="Cambria"/>
      <family val="1"/>
      <scheme val="major"/>
    </font>
    <font>
      <b/>
      <sz val="9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1" fontId="1" fillId="0" borderId="0" xfId="0" applyNumberFormat="1" applyFont="1"/>
    <xf numFmtId="41" fontId="2" fillId="0" borderId="0" xfId="0" applyNumberFormat="1" applyFont="1"/>
    <xf numFmtId="42" fontId="2" fillId="0" borderId="0" xfId="0" applyNumberFormat="1" applyFont="1"/>
    <xf numFmtId="3" fontId="1" fillId="0" borderId="0" xfId="0" applyNumberFormat="1" applyFont="1"/>
    <xf numFmtId="0" fontId="1" fillId="0" borderId="0" xfId="0" applyFont="1" applyBorder="1"/>
    <xf numFmtId="0" fontId="2" fillId="0" borderId="0" xfId="0" applyFont="1"/>
    <xf numFmtId="3" fontId="1" fillId="0" borderId="0" xfId="0" applyNumberFormat="1" applyFont="1" applyBorder="1"/>
    <xf numFmtId="0" fontId="1" fillId="0" borderId="0" xfId="0" applyFont="1"/>
    <xf numFmtId="42" fontId="1" fillId="0" borderId="0" xfId="0" applyNumberFormat="1" applyFont="1"/>
    <xf numFmtId="0" fontId="5" fillId="0" borderId="0" xfId="0" applyFont="1" applyFill="1"/>
    <xf numFmtId="0" fontId="2" fillId="0" borderId="0" xfId="0" applyNumberFormat="1" applyFont="1" applyAlignment="1">
      <alignment horizontal="center"/>
    </xf>
    <xf numFmtId="0" fontId="6" fillId="0" borderId="0" xfId="0" applyFont="1"/>
    <xf numFmtId="41" fontId="6" fillId="0" borderId="0" xfId="0" applyNumberFormat="1" applyFont="1"/>
    <xf numFmtId="3" fontId="1" fillId="0" borderId="3" xfId="0" applyNumberFormat="1" applyFont="1" applyBorder="1"/>
    <xf numFmtId="0" fontId="2" fillId="0" borderId="4" xfId="0" applyFont="1" applyBorder="1"/>
    <xf numFmtId="41" fontId="2" fillId="0" borderId="4" xfId="0" applyNumberFormat="1" applyFont="1" applyBorder="1"/>
    <xf numFmtId="42" fontId="2" fillId="0" borderId="4" xfId="0" applyNumberFormat="1" applyFont="1" applyBorder="1"/>
    <xf numFmtId="0" fontId="2" fillId="0" borderId="4" xfId="0" applyNumberFormat="1" applyFont="1" applyBorder="1" applyAlignment="1">
      <alignment horizontal="center"/>
    </xf>
    <xf numFmtId="42" fontId="2" fillId="0" borderId="5" xfId="0" applyNumberFormat="1" applyFont="1" applyBorder="1"/>
    <xf numFmtId="3" fontId="1" fillId="0" borderId="6" xfId="0" applyNumberFormat="1" applyFont="1" applyBorder="1"/>
    <xf numFmtId="0" fontId="2" fillId="0" borderId="0" xfId="0" applyFont="1" applyBorder="1"/>
    <xf numFmtId="41" fontId="1" fillId="0" borderId="2" xfId="0" applyNumberFormat="1" applyFont="1" applyBorder="1" applyAlignment="1">
      <alignment horizontal="centerContinuous"/>
    </xf>
    <xf numFmtId="42" fontId="1" fillId="0" borderId="2" xfId="0" applyNumberFormat="1" applyFont="1" applyBorder="1" applyAlignment="1">
      <alignment horizontal="centerContinuous"/>
    </xf>
    <xf numFmtId="0" fontId="1" fillId="0" borderId="2" xfId="0" applyNumberFormat="1" applyFont="1" applyBorder="1" applyAlignment="1">
      <alignment horizontal="centerContinuous"/>
    </xf>
    <xf numFmtId="42" fontId="1" fillId="0" borderId="7" xfId="0" applyNumberFormat="1" applyFont="1" applyBorder="1" applyAlignment="1">
      <alignment horizontal="centerContinuous"/>
    </xf>
    <xf numFmtId="41" fontId="2" fillId="0" borderId="0" xfId="0" applyNumberFormat="1" applyFont="1" applyBorder="1" applyAlignment="1">
      <alignment horizontal="centerContinuous"/>
    </xf>
    <xf numFmtId="42" fontId="2" fillId="0" borderId="0" xfId="0" applyNumberFormat="1" applyFont="1" applyBorder="1" applyAlignment="1">
      <alignment horizontal="centerContinuous"/>
    </xf>
    <xf numFmtId="41" fontId="2" fillId="0" borderId="0" xfId="0" applyNumberFormat="1" applyFont="1" applyBorder="1"/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2" fontId="2" fillId="0" borderId="8" xfId="0" applyNumberFormat="1" applyFont="1" applyBorder="1"/>
    <xf numFmtId="41" fontId="1" fillId="0" borderId="0" xfId="0" applyNumberFormat="1" applyFont="1" applyBorder="1"/>
    <xf numFmtId="0" fontId="1" fillId="0" borderId="2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Continuous"/>
    </xf>
    <xf numFmtId="42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"/>
    </xf>
    <xf numFmtId="42" fontId="1" fillId="0" borderId="8" xfId="0" applyNumberFormat="1" applyFont="1" applyBorder="1"/>
    <xf numFmtId="42" fontId="1" fillId="0" borderId="0" xfId="0" applyNumberFormat="1" applyFont="1" applyBorder="1" applyAlignment="1">
      <alignment horizontal="center"/>
    </xf>
    <xf numFmtId="42" fontId="1" fillId="0" borderId="8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2" fillId="0" borderId="6" xfId="0" applyNumberFormat="1" applyFont="1" applyBorder="1"/>
    <xf numFmtId="49" fontId="1" fillId="0" borderId="0" xfId="0" applyNumberFormat="1" applyFont="1"/>
    <xf numFmtId="49" fontId="2" fillId="0" borderId="0" xfId="0" applyNumberFormat="1" applyFont="1"/>
    <xf numFmtId="41" fontId="1" fillId="0" borderId="6" xfId="0" applyNumberFormat="1" applyFont="1" applyBorder="1"/>
    <xf numFmtId="3" fontId="2" fillId="0" borderId="0" xfId="0" applyNumberFormat="1" applyFont="1" applyBorder="1"/>
    <xf numFmtId="0" fontId="2" fillId="0" borderId="0" xfId="0" applyNumberFormat="1" applyFont="1" applyBorder="1" applyAlignment="1">
      <alignment horizontal="center" vertical="center"/>
    </xf>
    <xf numFmtId="0" fontId="1" fillId="0" borderId="6" xfId="0" applyFont="1" applyBorder="1"/>
    <xf numFmtId="3" fontId="3" fillId="0" borderId="6" xfId="0" applyNumberFormat="1" applyFont="1" applyBorder="1"/>
    <xf numFmtId="0" fontId="2" fillId="0" borderId="6" xfId="0" applyFont="1" applyBorder="1"/>
    <xf numFmtId="0" fontId="4" fillId="0" borderId="6" xfId="0" applyFont="1" applyBorder="1"/>
    <xf numFmtId="42" fontId="2" fillId="0" borderId="6" xfId="0" applyNumberFormat="1" applyFont="1" applyBorder="1"/>
    <xf numFmtId="0" fontId="4" fillId="0" borderId="9" xfId="0" applyFont="1" applyBorder="1"/>
    <xf numFmtId="0" fontId="2" fillId="0" borderId="1" xfId="0" applyFont="1" applyBorder="1"/>
    <xf numFmtId="41" fontId="2" fillId="0" borderId="1" xfId="0" applyNumberFormat="1" applyFont="1" applyBorder="1"/>
    <xf numFmtId="42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42" fontId="2" fillId="0" borderId="10" xfId="0" applyNumberFormat="1" applyFont="1" applyBorder="1"/>
    <xf numFmtId="0" fontId="4" fillId="0" borderId="0" xfId="0" applyFont="1" applyBorder="1"/>
    <xf numFmtId="41" fontId="7" fillId="0" borderId="0" xfId="0" applyNumberFormat="1" applyFont="1" applyBorder="1" applyAlignment="1">
      <alignment horizontal="center" vertical="center"/>
    </xf>
    <xf numFmtId="42" fontId="7" fillId="0" borderId="0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2" fontId="7" fillId="0" borderId="8" xfId="0" applyNumberFormat="1" applyFont="1" applyBorder="1" applyAlignment="1">
      <alignment horizontal="center" vertical="center"/>
    </xf>
    <xf numFmtId="0" fontId="9" fillId="0" borderId="6" xfId="0" applyFont="1" applyBorder="1"/>
    <xf numFmtId="41" fontId="10" fillId="0" borderId="0" xfId="0" applyNumberFormat="1" applyFont="1" applyBorder="1"/>
    <xf numFmtId="42" fontId="10" fillId="0" borderId="0" xfId="0" applyNumberFormat="1" applyFont="1" applyBorder="1"/>
    <xf numFmtId="42" fontId="10" fillId="0" borderId="8" xfId="0" applyNumberFormat="1" applyFont="1" applyBorder="1"/>
    <xf numFmtId="41" fontId="11" fillId="0" borderId="0" xfId="0" applyNumberFormat="1" applyFont="1" applyBorder="1"/>
    <xf numFmtId="42" fontId="11" fillId="0" borderId="0" xfId="0" applyNumberFormat="1" applyFont="1" applyBorder="1"/>
    <xf numFmtId="0" fontId="11" fillId="0" borderId="0" xfId="0" applyFont="1" applyBorder="1" applyAlignment="1">
      <alignment horizontal="center" vertical="center"/>
    </xf>
    <xf numFmtId="3" fontId="11" fillId="0" borderId="0" xfId="0" applyNumberFormat="1" applyFont="1" applyBorder="1"/>
    <xf numFmtId="42" fontId="11" fillId="0" borderId="8" xfId="0" applyNumberFormat="1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41" fontId="10" fillId="0" borderId="0" xfId="0" applyNumberFormat="1" applyFont="1" applyBorder="1" applyAlignment="1">
      <alignment horizontal="right"/>
    </xf>
    <xf numFmtId="42" fontId="10" fillId="0" borderId="0" xfId="0" applyNumberFormat="1" applyFont="1" applyBorder="1" applyAlignment="1">
      <alignment horizontal="right"/>
    </xf>
    <xf numFmtId="41" fontId="11" fillId="0" borderId="0" xfId="0" applyNumberFormat="1" applyFont="1" applyBorder="1" applyAlignment="1">
      <alignment horizontal="right"/>
    </xf>
    <xf numFmtId="42" fontId="11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6"/>
  <sheetViews>
    <sheetView tabSelected="1" workbookViewId="0">
      <selection activeCell="C3" sqref="C3"/>
    </sheetView>
  </sheetViews>
  <sheetFormatPr defaultRowHeight="15.75" x14ac:dyDescent="0.25"/>
  <cols>
    <col min="1" max="1" width="9.140625" style="6"/>
    <col min="2" max="2" width="9" style="6" customWidth="1"/>
    <col min="3" max="3" width="41.28515625" style="6" customWidth="1"/>
    <col min="4" max="4" width="2" style="6" customWidth="1"/>
    <col min="5" max="5" width="15.140625" style="2" bestFit="1" customWidth="1"/>
    <col min="6" max="6" width="8.5703125" style="2" bestFit="1" customWidth="1"/>
    <col min="7" max="7" width="16.7109375" style="3" bestFit="1" customWidth="1"/>
    <col min="8" max="8" width="4.28515625" style="2" customWidth="1"/>
    <col min="9" max="9" width="9.85546875" style="2" bestFit="1" customWidth="1"/>
    <col min="10" max="10" width="16.7109375" style="3" bestFit="1" customWidth="1"/>
    <col min="11" max="11" width="12.42578125" style="3" bestFit="1" customWidth="1"/>
    <col min="12" max="12" width="8.28515625" style="11" bestFit="1" customWidth="1"/>
    <col min="13" max="13" width="3.85546875" style="2" customWidth="1"/>
    <col min="14" max="14" width="13" style="2" bestFit="1" customWidth="1"/>
    <col min="15" max="15" width="9.85546875" style="2" bestFit="1" customWidth="1"/>
    <col min="16" max="16" width="15.42578125" style="3" bestFit="1" customWidth="1"/>
    <col min="17" max="17" width="14.140625" style="3" bestFit="1" customWidth="1"/>
    <col min="18" max="18" width="12.28515625" style="3" bestFit="1" customWidth="1"/>
    <col min="19" max="19" width="9.140625" style="2"/>
    <col min="20" max="16384" width="9.140625" style="6"/>
  </cols>
  <sheetData>
    <row r="2" spans="1:19" x14ac:dyDescent="0.25">
      <c r="A2" s="10"/>
      <c r="C2" s="8" t="s">
        <v>0</v>
      </c>
      <c r="D2" s="8"/>
      <c r="E2" s="1"/>
      <c r="F2" s="1"/>
      <c r="G2" s="9"/>
      <c r="S2" s="6"/>
    </row>
    <row r="3" spans="1:19" x14ac:dyDescent="0.25">
      <c r="B3" s="4"/>
      <c r="C3" s="4" t="s">
        <v>74</v>
      </c>
      <c r="D3" s="12"/>
      <c r="E3" s="13"/>
      <c r="F3" s="13"/>
      <c r="G3" s="9"/>
      <c r="S3" s="6"/>
    </row>
    <row r="4" spans="1:19" ht="16.5" thickBot="1" x14ac:dyDescent="0.3">
      <c r="B4" s="4"/>
      <c r="C4" s="4"/>
      <c r="S4" s="6"/>
    </row>
    <row r="5" spans="1:19" ht="16.5" thickTop="1" x14ac:dyDescent="0.25">
      <c r="B5" s="4"/>
      <c r="C5" s="14"/>
      <c r="D5" s="15"/>
      <c r="E5" s="16"/>
      <c r="F5" s="16"/>
      <c r="G5" s="17"/>
      <c r="H5" s="16"/>
      <c r="I5" s="16"/>
      <c r="J5" s="17"/>
      <c r="K5" s="17"/>
      <c r="L5" s="18"/>
      <c r="M5" s="16"/>
      <c r="N5" s="16"/>
      <c r="O5" s="16"/>
      <c r="P5" s="17"/>
      <c r="Q5" s="17"/>
      <c r="R5" s="19"/>
      <c r="S5" s="6"/>
    </row>
    <row r="6" spans="1:19" x14ac:dyDescent="0.25">
      <c r="B6" s="4"/>
      <c r="C6" s="20"/>
      <c r="D6" s="21"/>
      <c r="E6" s="22" t="s">
        <v>63</v>
      </c>
      <c r="F6" s="22"/>
      <c r="G6" s="23"/>
      <c r="H6" s="22"/>
      <c r="I6" s="22"/>
      <c r="J6" s="23"/>
      <c r="K6" s="23"/>
      <c r="L6" s="24"/>
      <c r="M6" s="22"/>
      <c r="N6" s="22"/>
      <c r="O6" s="22"/>
      <c r="P6" s="23"/>
      <c r="Q6" s="23"/>
      <c r="R6" s="25"/>
      <c r="S6" s="6"/>
    </row>
    <row r="7" spans="1:19" x14ac:dyDescent="0.25">
      <c r="B7" s="4"/>
      <c r="C7" s="20"/>
      <c r="D7" s="21"/>
      <c r="E7" s="26"/>
      <c r="F7" s="26"/>
      <c r="G7" s="27"/>
      <c r="H7" s="28"/>
      <c r="I7" s="28"/>
      <c r="J7" s="29"/>
      <c r="K7" s="29"/>
      <c r="L7" s="30"/>
      <c r="M7" s="28"/>
      <c r="N7" s="28"/>
      <c r="O7" s="28"/>
      <c r="P7" s="29"/>
      <c r="Q7" s="29"/>
      <c r="R7" s="31"/>
      <c r="S7" s="6"/>
    </row>
    <row r="8" spans="1:19" x14ac:dyDescent="0.25">
      <c r="B8" s="4"/>
      <c r="C8" s="20"/>
      <c r="D8" s="21"/>
      <c r="E8" s="26"/>
      <c r="F8" s="26"/>
      <c r="G8" s="27"/>
      <c r="H8" s="28"/>
      <c r="I8" s="28"/>
      <c r="J8" s="29"/>
      <c r="K8" s="29"/>
      <c r="L8" s="30"/>
      <c r="M8" s="28"/>
      <c r="N8" s="28"/>
      <c r="O8" s="28"/>
      <c r="P8" s="29"/>
      <c r="Q8" s="29"/>
      <c r="R8" s="31"/>
      <c r="S8" s="6"/>
    </row>
    <row r="9" spans="1:19" x14ac:dyDescent="0.25">
      <c r="B9" s="4"/>
      <c r="C9" s="20"/>
      <c r="D9" s="5"/>
      <c r="E9" s="22" t="s">
        <v>72</v>
      </c>
      <c r="F9" s="22"/>
      <c r="G9" s="23"/>
      <c r="H9" s="32"/>
      <c r="I9" s="22" t="s">
        <v>1</v>
      </c>
      <c r="J9" s="23"/>
      <c r="K9" s="23"/>
      <c r="L9" s="33"/>
      <c r="M9" s="34"/>
      <c r="N9" s="22" t="s">
        <v>2</v>
      </c>
      <c r="O9" s="22"/>
      <c r="P9" s="23"/>
      <c r="Q9" s="23"/>
      <c r="R9" s="25"/>
      <c r="S9" s="6"/>
    </row>
    <row r="10" spans="1:19" x14ac:dyDescent="0.25">
      <c r="B10" s="4"/>
      <c r="C10" s="20"/>
      <c r="D10" s="5"/>
      <c r="E10" s="32"/>
      <c r="F10" s="32"/>
      <c r="G10" s="35"/>
      <c r="H10" s="32"/>
      <c r="I10" s="32"/>
      <c r="J10" s="35"/>
      <c r="K10" s="35"/>
      <c r="L10" s="36" t="s">
        <v>9</v>
      </c>
      <c r="M10" s="37"/>
      <c r="N10" s="32"/>
      <c r="O10" s="32"/>
      <c r="P10" s="35"/>
      <c r="Q10" s="35"/>
      <c r="R10" s="38"/>
      <c r="S10" s="6"/>
    </row>
    <row r="11" spans="1:19" x14ac:dyDescent="0.25">
      <c r="B11" s="4"/>
      <c r="C11" s="20"/>
      <c r="D11" s="5"/>
      <c r="E11" s="37"/>
      <c r="F11" s="37"/>
      <c r="G11" s="39"/>
      <c r="H11" s="32"/>
      <c r="I11" s="32"/>
      <c r="J11" s="35"/>
      <c r="K11" s="35"/>
      <c r="L11" s="36" t="s">
        <v>12</v>
      </c>
      <c r="M11" s="37"/>
      <c r="N11" s="37"/>
      <c r="O11" s="37"/>
      <c r="P11" s="39"/>
      <c r="Q11" s="23" t="s">
        <v>3</v>
      </c>
      <c r="R11" s="25"/>
      <c r="S11" s="6"/>
    </row>
    <row r="12" spans="1:19" x14ac:dyDescent="0.25">
      <c r="B12" s="4"/>
      <c r="C12" s="20"/>
      <c r="D12" s="5"/>
      <c r="E12" s="37"/>
      <c r="F12" s="37"/>
      <c r="G12" s="39"/>
      <c r="H12" s="32"/>
      <c r="I12" s="37"/>
      <c r="J12" s="39" t="s">
        <v>4</v>
      </c>
      <c r="K12" s="39" t="s">
        <v>5</v>
      </c>
      <c r="L12" s="36" t="s">
        <v>11</v>
      </c>
      <c r="M12" s="37"/>
      <c r="N12" s="37" t="s">
        <v>4</v>
      </c>
      <c r="O12" s="37"/>
      <c r="P12" s="39"/>
      <c r="Q12" s="39"/>
      <c r="R12" s="40"/>
      <c r="S12" s="6"/>
    </row>
    <row r="13" spans="1:19" s="8" customFormat="1" ht="18" x14ac:dyDescent="0.4">
      <c r="B13" s="4">
        <v>1</v>
      </c>
      <c r="C13" s="41" t="s">
        <v>6</v>
      </c>
      <c r="D13" s="5"/>
      <c r="E13" s="60" t="s">
        <v>7</v>
      </c>
      <c r="F13" s="60" t="s">
        <v>8</v>
      </c>
      <c r="G13" s="61" t="s">
        <v>9</v>
      </c>
      <c r="H13" s="62"/>
      <c r="I13" s="60" t="s">
        <v>8</v>
      </c>
      <c r="J13" s="61" t="s">
        <v>9</v>
      </c>
      <c r="K13" s="61" t="s">
        <v>9</v>
      </c>
      <c r="L13" s="63" t="s">
        <v>13</v>
      </c>
      <c r="M13" s="62"/>
      <c r="N13" s="64" t="s">
        <v>7</v>
      </c>
      <c r="O13" s="60" t="s">
        <v>8</v>
      </c>
      <c r="P13" s="61" t="s">
        <v>9</v>
      </c>
      <c r="Q13" s="61" t="s">
        <v>10</v>
      </c>
      <c r="R13" s="65" t="s">
        <v>11</v>
      </c>
    </row>
    <row r="14" spans="1:19" x14ac:dyDescent="0.25">
      <c r="B14" s="4">
        <v>2</v>
      </c>
      <c r="C14" s="42"/>
      <c r="D14" s="5"/>
      <c r="E14" s="28"/>
      <c r="F14" s="37"/>
      <c r="G14" s="39"/>
      <c r="H14" s="32"/>
      <c r="I14" s="37"/>
      <c r="J14" s="39"/>
      <c r="K14" s="39"/>
      <c r="L14" s="36"/>
      <c r="M14" s="37"/>
      <c r="N14" s="37"/>
      <c r="O14" s="37"/>
      <c r="P14" s="39"/>
      <c r="Q14" s="39"/>
      <c r="R14" s="40"/>
      <c r="S14" s="6"/>
    </row>
    <row r="15" spans="1:19" x14ac:dyDescent="0.25">
      <c r="B15" s="4">
        <v>3</v>
      </c>
      <c r="C15" s="45" t="s">
        <v>64</v>
      </c>
      <c r="D15" s="46"/>
      <c r="E15" s="67">
        <v>1020</v>
      </c>
      <c r="F15" s="67">
        <v>1246</v>
      </c>
      <c r="G15" s="68">
        <v>274337000</v>
      </c>
      <c r="H15" s="67"/>
      <c r="I15" s="67">
        <v>1007</v>
      </c>
      <c r="J15" s="68">
        <v>237540000</v>
      </c>
      <c r="K15" s="68">
        <f>(J15/I15)</f>
        <v>235888.77855014897</v>
      </c>
      <c r="L15" s="67"/>
      <c r="M15" s="67"/>
      <c r="N15" s="67">
        <v>9</v>
      </c>
      <c r="O15" s="67">
        <v>225</v>
      </c>
      <c r="P15" s="68">
        <v>34942000</v>
      </c>
      <c r="Q15" s="68">
        <f>(P15/N15)</f>
        <v>3882444.4444444445</v>
      </c>
      <c r="R15" s="69">
        <f>(P15/O15)</f>
        <v>155297.77777777778</v>
      </c>
      <c r="S15" s="6"/>
    </row>
    <row r="16" spans="1:19" x14ac:dyDescent="0.25">
      <c r="B16" s="4">
        <v>4</v>
      </c>
      <c r="C16" s="20"/>
      <c r="D16" s="28"/>
      <c r="E16" s="70"/>
      <c r="F16" s="70"/>
      <c r="G16" s="71"/>
      <c r="H16" s="70"/>
      <c r="I16" s="70"/>
      <c r="J16" s="71"/>
      <c r="K16" s="71"/>
      <c r="L16" s="72"/>
      <c r="M16" s="73"/>
      <c r="N16" s="70"/>
      <c r="O16" s="70"/>
      <c r="P16" s="71"/>
      <c r="Q16" s="71"/>
      <c r="R16" s="74"/>
      <c r="S16" s="6"/>
    </row>
    <row r="17" spans="2:19" x14ac:dyDescent="0.25">
      <c r="B17" s="4">
        <v>5</v>
      </c>
      <c r="C17" s="66" t="s">
        <v>65</v>
      </c>
      <c r="D17" s="46"/>
      <c r="E17" s="67">
        <f>(E19+E23)</f>
        <v>1011</v>
      </c>
      <c r="F17" s="67">
        <f>(F19+F23)</f>
        <v>1237</v>
      </c>
      <c r="G17" s="68">
        <f>(G19+G23)</f>
        <v>272726942</v>
      </c>
      <c r="H17" s="67"/>
      <c r="I17" s="67">
        <f>(I19+I23)</f>
        <v>998</v>
      </c>
      <c r="J17" s="68">
        <f>(J19+J23)</f>
        <v>235929461</v>
      </c>
      <c r="K17" s="68">
        <f>(J17/I17)</f>
        <v>236402.26553106212</v>
      </c>
      <c r="L17" s="75"/>
      <c r="M17" s="76"/>
      <c r="N17" s="67">
        <f>(N19+N23)</f>
        <v>9</v>
      </c>
      <c r="O17" s="67">
        <f>(O19+O23)</f>
        <v>225</v>
      </c>
      <c r="P17" s="68">
        <f>(P19+P23)</f>
        <v>34942376</v>
      </c>
      <c r="Q17" s="68">
        <f>(P17/N17)</f>
        <v>3882486.222222222</v>
      </c>
      <c r="R17" s="69">
        <f>(P17/O17)</f>
        <v>155299.4488888889</v>
      </c>
      <c r="S17" s="6"/>
    </row>
    <row r="18" spans="2:19" x14ac:dyDescent="0.25">
      <c r="B18" s="4">
        <v>6</v>
      </c>
      <c r="C18" s="20"/>
      <c r="D18" s="46"/>
      <c r="E18" s="70"/>
      <c r="F18" s="70"/>
      <c r="G18" s="71"/>
      <c r="H18" s="70"/>
      <c r="I18" s="70"/>
      <c r="J18" s="71"/>
      <c r="K18" s="71"/>
      <c r="L18" s="72"/>
      <c r="M18" s="71"/>
      <c r="N18" s="70"/>
      <c r="O18" s="70"/>
      <c r="P18" s="71"/>
      <c r="Q18" s="71"/>
      <c r="R18" s="74"/>
      <c r="S18" s="6"/>
    </row>
    <row r="19" spans="2:19" x14ac:dyDescent="0.25">
      <c r="B19" s="4">
        <v>7</v>
      </c>
      <c r="C19" s="20" t="s">
        <v>66</v>
      </c>
      <c r="D19" s="46"/>
      <c r="E19" s="77">
        <f>(E20+E21+E22)</f>
        <v>987</v>
      </c>
      <c r="F19" s="77">
        <f>(F20+F21+F22)</f>
        <v>1118</v>
      </c>
      <c r="G19" s="78">
        <f>(G20+G21+G22)</f>
        <v>251561496</v>
      </c>
      <c r="H19" s="77"/>
      <c r="I19" s="77">
        <f>(I20+I21+I22)</f>
        <v>975</v>
      </c>
      <c r="J19" s="78">
        <f>(J20+J21+J22)</f>
        <v>229311798</v>
      </c>
      <c r="K19" s="68">
        <f t="shared" ref="K19:K33" si="0">(J19/I19)</f>
        <v>235191.58769230769</v>
      </c>
      <c r="L19" s="75"/>
      <c r="M19" s="68"/>
      <c r="N19" s="77">
        <f>(N20+N21+N22)</f>
        <v>8</v>
      </c>
      <c r="O19" s="77">
        <f>(O20+O21+O22)</f>
        <v>129</v>
      </c>
      <c r="P19" s="78">
        <f>(P20+P21+P22)</f>
        <v>20394593</v>
      </c>
      <c r="Q19" s="68">
        <f t="shared" ref="Q19:Q21" si="1">(P19/N19)</f>
        <v>2549324.125</v>
      </c>
      <c r="R19" s="69">
        <f t="shared" ref="R19:R21" si="2">(P19/O19)</f>
        <v>158097.62015503875</v>
      </c>
      <c r="S19" s="6"/>
    </row>
    <row r="20" spans="2:19" x14ac:dyDescent="0.25">
      <c r="B20" s="4">
        <v>8</v>
      </c>
      <c r="C20" s="49" t="s">
        <v>67</v>
      </c>
      <c r="D20" s="21"/>
      <c r="E20" s="79">
        <f>(E28+E29+E37+E38)</f>
        <v>613</v>
      </c>
      <c r="F20" s="79">
        <f>(F28+F29+F37+F38)</f>
        <v>614</v>
      </c>
      <c r="G20" s="80">
        <f>(G28+G29+G37+G38)</f>
        <v>144189307</v>
      </c>
      <c r="H20" s="79"/>
      <c r="I20" s="79">
        <f>(I28+I29+I37+I38)</f>
        <v>612</v>
      </c>
      <c r="J20" s="80">
        <f>(J28+J29+J37+J38)</f>
        <v>143945470</v>
      </c>
      <c r="K20" s="71">
        <f t="shared" si="0"/>
        <v>235205.01633986927</v>
      </c>
      <c r="L20" s="72"/>
      <c r="M20" s="71"/>
      <c r="N20" s="79">
        <f>(N28+N29+N37+N38)</f>
        <v>0</v>
      </c>
      <c r="O20" s="79">
        <f>(O28+O29+O37+O38)</f>
        <v>0</v>
      </c>
      <c r="P20" s="80">
        <f>(P28+P29+P37+P38)</f>
        <v>0</v>
      </c>
      <c r="Q20" s="71"/>
      <c r="R20" s="74"/>
      <c r="S20" s="6"/>
    </row>
    <row r="21" spans="2:19" x14ac:dyDescent="0.25">
      <c r="B21" s="4">
        <v>9</v>
      </c>
      <c r="C21" s="49" t="s">
        <v>68</v>
      </c>
      <c r="D21" s="21"/>
      <c r="E21" s="79">
        <f>(E30+E31+E32+E36+E41+E42+E43+E56+E60)</f>
        <v>346</v>
      </c>
      <c r="F21" s="79">
        <f>(F30+F31+F32+F36+F41+F42+F43+F56+F60)</f>
        <v>476</v>
      </c>
      <c r="G21" s="80">
        <f>(G30+G31+G32+G36+G41+G42+G43+G56+G60)</f>
        <v>100958035</v>
      </c>
      <c r="H21" s="79"/>
      <c r="I21" s="79">
        <f>(I30+I31+I32+I36+I41+I42+I43+I56+I60)</f>
        <v>335</v>
      </c>
      <c r="J21" s="80">
        <f>(J30+J31+J32+J36+J41+J42+J43+J56+J60)</f>
        <v>78952174</v>
      </c>
      <c r="K21" s="71">
        <f t="shared" si="0"/>
        <v>235678.13134328357</v>
      </c>
      <c r="L21" s="72"/>
      <c r="M21" s="71"/>
      <c r="N21" s="79">
        <f>(N30+N31+N32+N36+N41+N42+N43+N56+N60)</f>
        <v>8</v>
      </c>
      <c r="O21" s="79">
        <f>(O30+O31+O32+O36+O41+O42+O43+O56+O60)</f>
        <v>129</v>
      </c>
      <c r="P21" s="80">
        <f>(P30+P31+P32+P36+P41+P42+P43+P56+P60)</f>
        <v>20394593</v>
      </c>
      <c r="Q21" s="71">
        <f t="shared" si="1"/>
        <v>2549324.125</v>
      </c>
      <c r="R21" s="74">
        <f t="shared" si="2"/>
        <v>158097.62015503875</v>
      </c>
      <c r="S21" s="6"/>
    </row>
    <row r="22" spans="2:19" x14ac:dyDescent="0.25">
      <c r="B22" s="4">
        <v>10</v>
      </c>
      <c r="C22" s="49" t="s">
        <v>69</v>
      </c>
      <c r="D22" s="21"/>
      <c r="E22" s="79">
        <f>(E50+E67)</f>
        <v>28</v>
      </c>
      <c r="F22" s="79">
        <f>(F50+F67)</f>
        <v>28</v>
      </c>
      <c r="G22" s="80">
        <f>(G50+G67)</f>
        <v>6414154</v>
      </c>
      <c r="H22" s="79"/>
      <c r="I22" s="79">
        <f>(I50+I67)</f>
        <v>28</v>
      </c>
      <c r="J22" s="80">
        <f>(J50+J67)</f>
        <v>6414154</v>
      </c>
      <c r="K22" s="71">
        <f t="shared" si="0"/>
        <v>229076.92857142858</v>
      </c>
      <c r="L22" s="72"/>
      <c r="M22" s="71"/>
      <c r="N22" s="79">
        <f>(N50+N67)</f>
        <v>0</v>
      </c>
      <c r="O22" s="79">
        <f>(O50+O67)</f>
        <v>0</v>
      </c>
      <c r="P22" s="80">
        <f>(P50+P67)</f>
        <v>0</v>
      </c>
      <c r="Q22" s="71"/>
      <c r="R22" s="74"/>
      <c r="S22" s="6"/>
    </row>
    <row r="23" spans="2:19" x14ac:dyDescent="0.25">
      <c r="B23" s="4">
        <v>11</v>
      </c>
      <c r="C23" s="49" t="s">
        <v>41</v>
      </c>
      <c r="D23" s="46"/>
      <c r="E23" s="67">
        <f>(E24+E25)</f>
        <v>24</v>
      </c>
      <c r="F23" s="67">
        <f>(F24+F25)</f>
        <v>119</v>
      </c>
      <c r="G23" s="68">
        <f>(G24+G25)</f>
        <v>21165446</v>
      </c>
      <c r="H23" s="67"/>
      <c r="I23" s="67">
        <f>(I24+I25)</f>
        <v>23</v>
      </c>
      <c r="J23" s="68">
        <f>(J24+J25)</f>
        <v>6617663</v>
      </c>
      <c r="K23" s="68">
        <f t="shared" si="0"/>
        <v>287724.47826086957</v>
      </c>
      <c r="L23" s="75"/>
      <c r="M23" s="68"/>
      <c r="N23" s="67">
        <f>(N24+N25)</f>
        <v>1</v>
      </c>
      <c r="O23" s="67">
        <f>(O24+O25)</f>
        <v>96</v>
      </c>
      <c r="P23" s="68">
        <f>(P24+P25)</f>
        <v>14547783</v>
      </c>
      <c r="Q23" s="71">
        <f t="shared" ref="Q23:Q24" si="3">(P23/N23)</f>
        <v>14547783</v>
      </c>
      <c r="R23" s="74">
        <f t="shared" ref="R23:R24" si="4">(P23/O23)</f>
        <v>151539.40625</v>
      </c>
      <c r="S23" s="6"/>
    </row>
    <row r="24" spans="2:19" x14ac:dyDescent="0.25">
      <c r="B24" s="4">
        <v>12</v>
      </c>
      <c r="C24" s="49" t="s">
        <v>70</v>
      </c>
      <c r="D24" s="46"/>
      <c r="E24" s="70">
        <f>(E33)</f>
        <v>10</v>
      </c>
      <c r="F24" s="70">
        <f>(F33)</f>
        <v>105</v>
      </c>
      <c r="G24" s="71">
        <f>(G33)</f>
        <v>15965758</v>
      </c>
      <c r="H24" s="70"/>
      <c r="I24" s="70">
        <f>(I33)</f>
        <v>9</v>
      </c>
      <c r="J24" s="71">
        <f>(J33)</f>
        <v>1417975</v>
      </c>
      <c r="K24" s="71">
        <f t="shared" si="0"/>
        <v>157552.77777777778</v>
      </c>
      <c r="L24" s="72"/>
      <c r="M24" s="71"/>
      <c r="N24" s="70">
        <f>(N33)</f>
        <v>1</v>
      </c>
      <c r="O24" s="70">
        <f>(O33)</f>
        <v>96</v>
      </c>
      <c r="P24" s="71">
        <f>(P33)</f>
        <v>14547783</v>
      </c>
      <c r="Q24" s="71">
        <f t="shared" si="3"/>
        <v>14547783</v>
      </c>
      <c r="R24" s="74">
        <f t="shared" si="4"/>
        <v>151539.40625</v>
      </c>
      <c r="S24" s="6"/>
    </row>
    <row r="25" spans="2:19" x14ac:dyDescent="0.25">
      <c r="B25" s="4">
        <v>13</v>
      </c>
      <c r="C25" s="49" t="s">
        <v>71</v>
      </c>
      <c r="D25" s="46"/>
      <c r="E25" s="79">
        <f>(E49+E58+E62+E66+E69)</f>
        <v>14</v>
      </c>
      <c r="F25" s="79">
        <f>(F49+F58+F62+F66+F69)</f>
        <v>14</v>
      </c>
      <c r="G25" s="80">
        <f>(G49+G58+G62+G66+G69)</f>
        <v>5199688</v>
      </c>
      <c r="H25" s="79"/>
      <c r="I25" s="79">
        <f>(I49+I58+I62+I66+I69)</f>
        <v>14</v>
      </c>
      <c r="J25" s="80">
        <f>(J49+J58+J62+J66+J69)</f>
        <v>5199688</v>
      </c>
      <c r="K25" s="71">
        <f t="shared" si="0"/>
        <v>371406.28571428574</v>
      </c>
      <c r="L25" s="72"/>
      <c r="M25" s="71"/>
      <c r="N25" s="79">
        <f>(N49+N58+N62+N66+N69)</f>
        <v>0</v>
      </c>
      <c r="O25" s="79">
        <f>(O49+O58+O62+O66+O69)</f>
        <v>0</v>
      </c>
      <c r="P25" s="80">
        <f>(P49+P58+P62+P66+P69)</f>
        <v>0</v>
      </c>
      <c r="Q25" s="71"/>
      <c r="R25" s="74"/>
      <c r="S25" s="6"/>
    </row>
    <row r="26" spans="2:19" x14ac:dyDescent="0.25">
      <c r="B26" s="4">
        <v>14</v>
      </c>
      <c r="C26" s="20"/>
      <c r="D26" s="28"/>
      <c r="E26" s="70"/>
      <c r="F26" s="70"/>
      <c r="G26" s="71"/>
      <c r="H26" s="70"/>
      <c r="I26" s="70"/>
      <c r="J26" s="71"/>
      <c r="K26" s="71"/>
      <c r="L26" s="72"/>
      <c r="M26" s="71"/>
      <c r="N26" s="70"/>
      <c r="O26" s="70"/>
      <c r="P26" s="71"/>
      <c r="Q26" s="71"/>
      <c r="R26" s="74"/>
      <c r="S26" s="6"/>
    </row>
    <row r="27" spans="2:19" x14ac:dyDescent="0.25">
      <c r="B27" s="4">
        <v>15</v>
      </c>
      <c r="C27" s="20"/>
      <c r="D27" s="28"/>
      <c r="E27" s="70">
        <f>SUM(E28:E33)</f>
        <v>330</v>
      </c>
      <c r="F27" s="70">
        <f>SUM(F28:F33)</f>
        <v>440</v>
      </c>
      <c r="G27" s="71">
        <f>SUM(G28:G33)</f>
        <v>93474112</v>
      </c>
      <c r="H27" s="70"/>
      <c r="I27" s="70">
        <f>SUM(I28:I33)</f>
        <v>328</v>
      </c>
      <c r="J27" s="71">
        <f>SUM(J28:J33)</f>
        <v>76726329</v>
      </c>
      <c r="K27" s="71">
        <f t="shared" si="0"/>
        <v>233921.73475609755</v>
      </c>
      <c r="L27" s="75"/>
      <c r="M27" s="67"/>
      <c r="N27" s="70">
        <f>SUM(N28:N33)</f>
        <v>2</v>
      </c>
      <c r="O27" s="70">
        <f>SUM(O28:O33)</f>
        <v>112</v>
      </c>
      <c r="P27" s="71">
        <f>SUM(P28:P33)</f>
        <v>16747783</v>
      </c>
      <c r="Q27" s="71">
        <f t="shared" ref="Q27" si="5">(P27/N27)</f>
        <v>8373891.5</v>
      </c>
      <c r="R27" s="74">
        <f t="shared" ref="R27" si="6">(P27/O27)</f>
        <v>149533.77678571429</v>
      </c>
      <c r="S27" s="6"/>
    </row>
    <row r="28" spans="2:19" x14ac:dyDescent="0.25">
      <c r="B28" s="4">
        <v>16</v>
      </c>
      <c r="C28" s="48" t="s">
        <v>14</v>
      </c>
      <c r="D28" s="28"/>
      <c r="E28" s="70">
        <v>175</v>
      </c>
      <c r="F28" s="70">
        <v>175</v>
      </c>
      <c r="G28" s="71">
        <v>41227045</v>
      </c>
      <c r="H28" s="70"/>
      <c r="I28" s="70">
        <v>175</v>
      </c>
      <c r="J28" s="71">
        <v>41227045</v>
      </c>
      <c r="K28" s="71">
        <f t="shared" si="0"/>
        <v>235583.11428571428</v>
      </c>
      <c r="L28" s="70">
        <v>9</v>
      </c>
      <c r="M28" s="70"/>
      <c r="N28" s="70">
        <v>0</v>
      </c>
      <c r="O28" s="70">
        <v>0</v>
      </c>
      <c r="P28" s="71">
        <v>0</v>
      </c>
      <c r="Q28" s="71"/>
      <c r="R28" s="74"/>
      <c r="S28" s="6"/>
    </row>
    <row r="29" spans="2:19" x14ac:dyDescent="0.25">
      <c r="B29" s="4">
        <v>17</v>
      </c>
      <c r="C29" s="50" t="s">
        <v>15</v>
      </c>
      <c r="D29" s="28"/>
      <c r="E29" s="70">
        <v>47</v>
      </c>
      <c r="F29" s="70">
        <v>47</v>
      </c>
      <c r="G29" s="71">
        <v>11160465</v>
      </c>
      <c r="H29" s="70"/>
      <c r="I29" s="70">
        <v>47</v>
      </c>
      <c r="J29" s="71">
        <v>11160465</v>
      </c>
      <c r="K29" s="71">
        <f t="shared" si="0"/>
        <v>237456.70212765958</v>
      </c>
      <c r="L29" s="70">
        <v>5</v>
      </c>
      <c r="M29" s="70"/>
      <c r="N29" s="70">
        <v>0</v>
      </c>
      <c r="O29" s="70">
        <v>0</v>
      </c>
      <c r="P29" s="71">
        <v>0</v>
      </c>
      <c r="Q29" s="71"/>
      <c r="R29" s="74"/>
      <c r="S29" s="6"/>
    </row>
    <row r="30" spans="2:19" x14ac:dyDescent="0.25">
      <c r="B30" s="4">
        <v>18</v>
      </c>
      <c r="C30" s="50" t="s">
        <v>16</v>
      </c>
      <c r="D30" s="28"/>
      <c r="E30" s="70">
        <v>10</v>
      </c>
      <c r="F30" s="70">
        <v>10</v>
      </c>
      <c r="G30" s="71">
        <v>2374567</v>
      </c>
      <c r="H30" s="70"/>
      <c r="I30" s="70">
        <v>10</v>
      </c>
      <c r="J30" s="71">
        <v>2374567</v>
      </c>
      <c r="K30" s="71">
        <f t="shared" si="0"/>
        <v>237456.7</v>
      </c>
      <c r="L30" s="70">
        <v>5</v>
      </c>
      <c r="M30" s="70"/>
      <c r="N30" s="70">
        <v>0</v>
      </c>
      <c r="O30" s="70">
        <v>0</v>
      </c>
      <c r="P30" s="71">
        <v>0</v>
      </c>
      <c r="Q30" s="71"/>
      <c r="R30" s="74"/>
      <c r="S30" s="6"/>
    </row>
    <row r="31" spans="2:19" x14ac:dyDescent="0.25">
      <c r="B31" s="4">
        <v>19</v>
      </c>
      <c r="C31" s="50" t="s">
        <v>17</v>
      </c>
      <c r="D31" s="28"/>
      <c r="E31" s="70">
        <v>29</v>
      </c>
      <c r="F31" s="70">
        <v>29</v>
      </c>
      <c r="G31" s="71">
        <v>6773788</v>
      </c>
      <c r="H31" s="70"/>
      <c r="I31" s="70">
        <v>29</v>
      </c>
      <c r="J31" s="71">
        <v>6773788</v>
      </c>
      <c r="K31" s="71">
        <f t="shared" si="0"/>
        <v>233578.89655172414</v>
      </c>
      <c r="L31" s="70">
        <v>10</v>
      </c>
      <c r="M31" s="70"/>
      <c r="N31" s="70">
        <v>0</v>
      </c>
      <c r="O31" s="70">
        <v>0</v>
      </c>
      <c r="P31" s="71">
        <v>0</v>
      </c>
      <c r="Q31" s="71"/>
      <c r="R31" s="74"/>
      <c r="S31" s="6"/>
    </row>
    <row r="32" spans="2:19" x14ac:dyDescent="0.25">
      <c r="B32" s="4">
        <v>20</v>
      </c>
      <c r="C32" s="50" t="s">
        <v>18</v>
      </c>
      <c r="D32" s="28"/>
      <c r="E32" s="70">
        <v>59</v>
      </c>
      <c r="F32" s="70">
        <v>74</v>
      </c>
      <c r="G32" s="71">
        <v>15972489</v>
      </c>
      <c r="H32" s="70"/>
      <c r="I32" s="70">
        <v>58</v>
      </c>
      <c r="J32" s="71">
        <v>13772489</v>
      </c>
      <c r="K32" s="71">
        <f t="shared" si="0"/>
        <v>237456.70689655171</v>
      </c>
      <c r="L32" s="70">
        <v>5</v>
      </c>
      <c r="M32" s="70"/>
      <c r="N32" s="70">
        <v>1</v>
      </c>
      <c r="O32" s="70">
        <v>16</v>
      </c>
      <c r="P32" s="71">
        <v>2200000</v>
      </c>
      <c r="Q32" s="71">
        <f t="shared" ref="Q32:Q33" si="7">(P32/N32)</f>
        <v>2200000</v>
      </c>
      <c r="R32" s="74">
        <f t="shared" ref="R32:R33" si="8">(P32/O32)</f>
        <v>137500</v>
      </c>
      <c r="S32" s="6"/>
    </row>
    <row r="33" spans="2:19" x14ac:dyDescent="0.25">
      <c r="B33" s="4">
        <v>21</v>
      </c>
      <c r="C33" s="50" t="s">
        <v>19</v>
      </c>
      <c r="D33" s="28"/>
      <c r="E33" s="70">
        <v>10</v>
      </c>
      <c r="F33" s="70">
        <v>105</v>
      </c>
      <c r="G33" s="71">
        <v>15965758</v>
      </c>
      <c r="H33" s="70"/>
      <c r="I33" s="70">
        <v>9</v>
      </c>
      <c r="J33" s="71">
        <v>1417975</v>
      </c>
      <c r="K33" s="71">
        <f t="shared" si="0"/>
        <v>157552.77777777778</v>
      </c>
      <c r="L33" s="70">
        <v>18</v>
      </c>
      <c r="M33" s="70"/>
      <c r="N33" s="70">
        <v>1</v>
      </c>
      <c r="O33" s="70">
        <v>96</v>
      </c>
      <c r="P33" s="71">
        <v>14547783</v>
      </c>
      <c r="Q33" s="71">
        <f t="shared" si="7"/>
        <v>14547783</v>
      </c>
      <c r="R33" s="74">
        <f t="shared" si="8"/>
        <v>151539.40625</v>
      </c>
      <c r="S33" s="6"/>
    </row>
    <row r="34" spans="2:19" x14ac:dyDescent="0.25">
      <c r="B34" s="4">
        <v>22</v>
      </c>
      <c r="C34" s="50" t="s">
        <v>20</v>
      </c>
      <c r="D34" s="28"/>
      <c r="E34" s="70"/>
      <c r="F34" s="70"/>
      <c r="G34" s="71"/>
      <c r="H34" s="70"/>
      <c r="I34" s="70"/>
      <c r="J34" s="71"/>
      <c r="K34" s="71"/>
      <c r="L34" s="70"/>
      <c r="M34" s="70"/>
      <c r="N34" s="70"/>
      <c r="O34" s="70"/>
      <c r="P34" s="71"/>
      <c r="Q34" s="71"/>
      <c r="R34" s="74"/>
      <c r="S34" s="6"/>
    </row>
    <row r="35" spans="2:19" x14ac:dyDescent="0.25">
      <c r="B35" s="4">
        <v>23</v>
      </c>
      <c r="C35" s="42"/>
      <c r="D35" s="28"/>
      <c r="E35" s="70">
        <f>SUM(E36:E38)</f>
        <v>472</v>
      </c>
      <c r="F35" s="70">
        <f>SUM(F36:F38)</f>
        <v>584</v>
      </c>
      <c r="G35" s="71">
        <f>SUM(G36:G38)</f>
        <v>128225387</v>
      </c>
      <c r="H35" s="70"/>
      <c r="I35" s="70">
        <f>SUM(I36:I38)</f>
        <v>462</v>
      </c>
      <c r="J35" s="71">
        <f>SUM(J36:J38)</f>
        <v>108274235</v>
      </c>
      <c r="K35" s="71">
        <f t="shared" ref="K35" si="9">(J35/I35)</f>
        <v>234359.81601731601</v>
      </c>
      <c r="L35" s="70"/>
      <c r="M35" s="70"/>
      <c r="N35" s="70">
        <f>SUM(N36:N38)</f>
        <v>6</v>
      </c>
      <c r="O35" s="70">
        <f>SUM(O36:O38)</f>
        <v>108</v>
      </c>
      <c r="P35" s="71">
        <f>SUM(P36:P38)</f>
        <v>18096047</v>
      </c>
      <c r="Q35" s="71">
        <f t="shared" ref="Q35:Q36" si="10">(P35/N35)</f>
        <v>3016007.8333333335</v>
      </c>
      <c r="R35" s="74">
        <f t="shared" ref="R35:R36" si="11">(P35/O35)</f>
        <v>167555.99074074073</v>
      </c>
      <c r="S35" s="6"/>
    </row>
    <row r="36" spans="2:19" x14ac:dyDescent="0.25">
      <c r="B36" s="4">
        <v>24</v>
      </c>
      <c r="C36" s="48" t="s">
        <v>21</v>
      </c>
      <c r="D36" s="28"/>
      <c r="E36" s="70">
        <v>81</v>
      </c>
      <c r="F36" s="70">
        <v>192</v>
      </c>
      <c r="G36" s="71">
        <v>36423590</v>
      </c>
      <c r="H36" s="70"/>
      <c r="I36" s="70">
        <v>72</v>
      </c>
      <c r="J36" s="71">
        <v>16716275</v>
      </c>
      <c r="K36" s="71">
        <f>(J36/I36)</f>
        <v>232170.48611111112</v>
      </c>
      <c r="L36" s="70">
        <v>11</v>
      </c>
      <c r="M36" s="70"/>
      <c r="N36" s="70">
        <v>6</v>
      </c>
      <c r="O36" s="70">
        <v>108</v>
      </c>
      <c r="P36" s="71">
        <v>18096047</v>
      </c>
      <c r="Q36" s="71">
        <f t="shared" si="10"/>
        <v>3016007.8333333335</v>
      </c>
      <c r="R36" s="74">
        <f t="shared" si="11"/>
        <v>167555.99074074073</v>
      </c>
      <c r="S36" s="6"/>
    </row>
    <row r="37" spans="2:19" x14ac:dyDescent="0.25">
      <c r="B37" s="4">
        <v>25</v>
      </c>
      <c r="C37" s="50" t="s">
        <v>22</v>
      </c>
      <c r="D37" s="28"/>
      <c r="E37" s="70">
        <v>146</v>
      </c>
      <c r="F37" s="70">
        <v>146</v>
      </c>
      <c r="G37" s="71">
        <v>33547821</v>
      </c>
      <c r="H37" s="70"/>
      <c r="I37" s="70">
        <v>146</v>
      </c>
      <c r="J37" s="71">
        <v>33547821</v>
      </c>
      <c r="K37" s="71">
        <f>(J37/I37)</f>
        <v>229779.59589041097</v>
      </c>
      <c r="L37" s="70">
        <v>13</v>
      </c>
      <c r="M37" s="70"/>
      <c r="N37" s="70">
        <v>0</v>
      </c>
      <c r="O37" s="70">
        <v>0</v>
      </c>
      <c r="P37" s="71">
        <v>0</v>
      </c>
      <c r="Q37" s="71"/>
      <c r="R37" s="74"/>
      <c r="S37" s="6"/>
    </row>
    <row r="38" spans="2:19" x14ac:dyDescent="0.25">
      <c r="B38" s="4">
        <v>26</v>
      </c>
      <c r="C38" s="50" t="s">
        <v>23</v>
      </c>
      <c r="D38" s="28"/>
      <c r="E38" s="70">
        <v>245</v>
      </c>
      <c r="F38" s="70">
        <v>246</v>
      </c>
      <c r="G38" s="71">
        <v>58253976</v>
      </c>
      <c r="H38" s="70"/>
      <c r="I38" s="70">
        <v>244</v>
      </c>
      <c r="J38" s="71">
        <v>58010139</v>
      </c>
      <c r="K38" s="71">
        <f>(J38/I38)</f>
        <v>237746.47131147541</v>
      </c>
      <c r="L38" s="70">
        <v>4</v>
      </c>
      <c r="M38" s="70"/>
      <c r="N38" s="70">
        <v>0</v>
      </c>
      <c r="O38" s="70">
        <v>0</v>
      </c>
      <c r="P38" s="71">
        <v>0</v>
      </c>
      <c r="Q38" s="71"/>
      <c r="R38" s="74"/>
      <c r="S38" s="6"/>
    </row>
    <row r="39" spans="2:19" x14ac:dyDescent="0.25">
      <c r="B39" s="4">
        <v>27</v>
      </c>
      <c r="C39" s="50" t="s">
        <v>24</v>
      </c>
      <c r="D39" s="28"/>
      <c r="E39" s="70"/>
      <c r="F39" s="70"/>
      <c r="G39" s="71"/>
      <c r="H39" s="70"/>
      <c r="I39" s="70"/>
      <c r="J39" s="71"/>
      <c r="K39" s="71"/>
      <c r="L39" s="70"/>
      <c r="M39" s="70"/>
      <c r="N39" s="70"/>
      <c r="O39" s="70"/>
      <c r="P39" s="71"/>
      <c r="Q39" s="71"/>
      <c r="R39" s="74"/>
      <c r="S39" s="6"/>
    </row>
    <row r="40" spans="2:19" x14ac:dyDescent="0.25">
      <c r="B40" s="4">
        <v>28</v>
      </c>
      <c r="C40" s="42"/>
      <c r="D40" s="28"/>
      <c r="E40" s="70">
        <f>SUM(E41:E43)</f>
        <v>135</v>
      </c>
      <c r="F40" s="70">
        <f>SUM(F41:F43)</f>
        <v>139</v>
      </c>
      <c r="G40" s="71">
        <f>SUM(G41:G43)</f>
        <v>32818166</v>
      </c>
      <c r="H40" s="70"/>
      <c r="I40" s="70">
        <f>SUM(I41:I43)</f>
        <v>134</v>
      </c>
      <c r="J40" s="71">
        <f>SUM(J41:J43)</f>
        <v>32719620</v>
      </c>
      <c r="K40" s="71">
        <f t="shared" ref="K40" si="12">(J40/I40)</f>
        <v>244176.26865671642</v>
      </c>
      <c r="L40" s="70"/>
      <c r="M40" s="70"/>
      <c r="N40" s="70"/>
      <c r="O40" s="70"/>
      <c r="P40" s="71"/>
      <c r="Q40" s="68"/>
      <c r="R40" s="69"/>
      <c r="S40" s="6"/>
    </row>
    <row r="41" spans="2:19" x14ac:dyDescent="0.25">
      <c r="B41" s="4">
        <v>29</v>
      </c>
      <c r="C41" s="48" t="s">
        <v>25</v>
      </c>
      <c r="D41" s="28"/>
      <c r="E41" s="70">
        <v>7</v>
      </c>
      <c r="F41" s="70">
        <v>7</v>
      </c>
      <c r="G41" s="71">
        <v>1662197</v>
      </c>
      <c r="H41" s="70"/>
      <c r="I41" s="70">
        <v>7</v>
      </c>
      <c r="J41" s="71">
        <v>1662197</v>
      </c>
      <c r="K41" s="71">
        <f>(J41/I41)</f>
        <v>237456.71428571429</v>
      </c>
      <c r="L41" s="70">
        <v>5</v>
      </c>
      <c r="M41" s="70"/>
      <c r="N41" s="70">
        <v>0</v>
      </c>
      <c r="O41" s="70">
        <v>0</v>
      </c>
      <c r="P41" s="71">
        <v>0</v>
      </c>
      <c r="Q41" s="71"/>
      <c r="R41" s="74"/>
      <c r="S41" s="6"/>
    </row>
    <row r="42" spans="2:19" x14ac:dyDescent="0.25">
      <c r="B42" s="4">
        <v>30</v>
      </c>
      <c r="C42" s="50" t="s">
        <v>26</v>
      </c>
      <c r="D42" s="28"/>
      <c r="E42" s="70">
        <v>49</v>
      </c>
      <c r="F42" s="70">
        <v>49</v>
      </c>
      <c r="G42" s="71">
        <v>14844000</v>
      </c>
      <c r="H42" s="70"/>
      <c r="I42" s="70">
        <v>49</v>
      </c>
      <c r="J42" s="71">
        <v>14844000</v>
      </c>
      <c r="K42" s="71">
        <f>(J42/I42)</f>
        <v>302938.77551020408</v>
      </c>
      <c r="L42" s="70">
        <v>3</v>
      </c>
      <c r="M42" s="70"/>
      <c r="N42" s="70">
        <v>0</v>
      </c>
      <c r="O42" s="70">
        <v>0</v>
      </c>
      <c r="P42" s="71">
        <v>0</v>
      </c>
      <c r="Q42" s="71"/>
      <c r="R42" s="74"/>
      <c r="S42" s="6"/>
    </row>
    <row r="43" spans="2:19" x14ac:dyDescent="0.25">
      <c r="B43" s="4">
        <v>31</v>
      </c>
      <c r="C43" s="50" t="s">
        <v>27</v>
      </c>
      <c r="D43" s="28"/>
      <c r="E43" s="70">
        <v>79</v>
      </c>
      <c r="F43" s="70">
        <v>83</v>
      </c>
      <c r="G43" s="71">
        <v>16311969</v>
      </c>
      <c r="H43" s="70"/>
      <c r="I43" s="70">
        <v>78</v>
      </c>
      <c r="J43" s="71">
        <v>16213423</v>
      </c>
      <c r="K43" s="71">
        <f>(J43/I43)</f>
        <v>207864.39743589744</v>
      </c>
      <c r="L43" s="70">
        <v>15</v>
      </c>
      <c r="M43" s="70"/>
      <c r="N43" s="70">
        <v>1</v>
      </c>
      <c r="O43" s="70">
        <v>5</v>
      </c>
      <c r="P43" s="71">
        <v>98546</v>
      </c>
      <c r="Q43" s="71">
        <f t="shared" ref="Q43" si="13">(P43/N43)</f>
        <v>98546</v>
      </c>
      <c r="R43" s="74">
        <f t="shared" ref="R43" si="14">(P43/O43)</f>
        <v>19709.2</v>
      </c>
      <c r="S43" s="6"/>
    </row>
    <row r="44" spans="2:19" x14ac:dyDescent="0.25">
      <c r="B44" s="4">
        <v>32</v>
      </c>
      <c r="C44" s="50" t="s">
        <v>28</v>
      </c>
      <c r="D44" s="28"/>
      <c r="E44" s="70"/>
      <c r="F44" s="70"/>
      <c r="G44" s="71"/>
      <c r="H44" s="70"/>
      <c r="I44" s="70"/>
      <c r="J44" s="71"/>
      <c r="K44" s="71"/>
      <c r="L44" s="70"/>
      <c r="M44" s="70"/>
      <c r="N44" s="70"/>
      <c r="O44" s="70"/>
      <c r="P44" s="71"/>
      <c r="Q44" s="71"/>
      <c r="R44" s="74"/>
      <c r="S44" s="6"/>
    </row>
    <row r="45" spans="2:19" x14ac:dyDescent="0.25">
      <c r="B45" s="4">
        <v>33</v>
      </c>
      <c r="C45" s="50"/>
      <c r="D45" s="28"/>
      <c r="E45" s="70"/>
      <c r="F45" s="70"/>
      <c r="G45" s="71"/>
      <c r="H45" s="70"/>
      <c r="I45" s="70"/>
      <c r="J45" s="71"/>
      <c r="K45" s="71"/>
      <c r="L45" s="70"/>
      <c r="M45" s="70"/>
      <c r="N45" s="70"/>
      <c r="O45" s="70"/>
      <c r="P45" s="71"/>
      <c r="Q45" s="71"/>
      <c r="R45" s="74"/>
      <c r="S45" s="6"/>
    </row>
    <row r="46" spans="2:19" x14ac:dyDescent="0.25">
      <c r="B46" s="4">
        <v>34</v>
      </c>
      <c r="C46" s="48" t="s">
        <v>38</v>
      </c>
      <c r="D46" s="28"/>
      <c r="E46" s="70"/>
      <c r="F46" s="70"/>
      <c r="G46" s="71"/>
      <c r="H46" s="70"/>
      <c r="I46" s="70"/>
      <c r="J46" s="71"/>
      <c r="K46" s="71"/>
      <c r="L46" s="70"/>
      <c r="M46" s="70"/>
      <c r="N46" s="70"/>
      <c r="O46" s="70"/>
      <c r="P46" s="71"/>
      <c r="Q46" s="71"/>
      <c r="R46" s="74"/>
      <c r="S46" s="6"/>
    </row>
    <row r="47" spans="2:19" x14ac:dyDescent="0.25">
      <c r="B47" s="4">
        <v>35</v>
      </c>
      <c r="C47" s="50" t="s">
        <v>42</v>
      </c>
      <c r="D47" s="28"/>
      <c r="E47" s="70"/>
      <c r="F47" s="70"/>
      <c r="G47" s="71"/>
      <c r="H47" s="70"/>
      <c r="I47" s="70"/>
      <c r="J47" s="71"/>
      <c r="K47" s="71"/>
      <c r="L47" s="70"/>
      <c r="M47" s="70"/>
      <c r="N47" s="70"/>
      <c r="O47" s="70"/>
      <c r="P47" s="71"/>
      <c r="Q47" s="71"/>
      <c r="R47" s="74"/>
      <c r="S47" s="6"/>
    </row>
    <row r="48" spans="2:19" x14ac:dyDescent="0.25">
      <c r="B48" s="4">
        <v>36</v>
      </c>
      <c r="C48" s="51" t="s">
        <v>53</v>
      </c>
      <c r="D48" s="28"/>
      <c r="E48" s="70"/>
      <c r="F48" s="70"/>
      <c r="G48" s="71"/>
      <c r="H48" s="70"/>
      <c r="I48" s="70"/>
      <c r="J48" s="71"/>
      <c r="K48" s="71"/>
      <c r="L48" s="70"/>
      <c r="M48" s="70"/>
      <c r="N48" s="70"/>
      <c r="O48" s="70"/>
      <c r="P48" s="71"/>
      <c r="Q48" s="71"/>
      <c r="R48" s="74"/>
      <c r="S48" s="6"/>
    </row>
    <row r="49" spans="2:19" x14ac:dyDescent="0.25">
      <c r="B49" s="4">
        <v>37</v>
      </c>
      <c r="C49" s="51" t="s">
        <v>54</v>
      </c>
      <c r="D49" s="28"/>
      <c r="E49" s="70">
        <v>9</v>
      </c>
      <c r="F49" s="70">
        <v>9</v>
      </c>
      <c r="G49" s="71">
        <v>4183000</v>
      </c>
      <c r="H49" s="70"/>
      <c r="I49" s="70">
        <v>9</v>
      </c>
      <c r="J49" s="71">
        <v>4183000</v>
      </c>
      <c r="K49" s="71">
        <f>(J49/I49)</f>
        <v>464777.77777777775</v>
      </c>
      <c r="L49" s="70">
        <v>1</v>
      </c>
      <c r="M49" s="70"/>
      <c r="N49" s="70">
        <v>0</v>
      </c>
      <c r="O49" s="70">
        <v>0</v>
      </c>
      <c r="P49" s="71">
        <v>0</v>
      </c>
      <c r="Q49" s="71"/>
      <c r="R49" s="74"/>
      <c r="S49" s="6"/>
    </row>
    <row r="50" spans="2:19" x14ac:dyDescent="0.25">
      <c r="B50" s="4">
        <v>38</v>
      </c>
      <c r="C50" s="50" t="s">
        <v>29</v>
      </c>
      <c r="D50" s="28"/>
      <c r="E50" s="70">
        <v>11</v>
      </c>
      <c r="F50" s="70">
        <v>11</v>
      </c>
      <c r="G50" s="71">
        <v>3352482</v>
      </c>
      <c r="H50" s="70"/>
      <c r="I50" s="70">
        <v>11</v>
      </c>
      <c r="J50" s="71">
        <v>3352482</v>
      </c>
      <c r="K50" s="71">
        <f>(J50/I50)</f>
        <v>304771.09090909088</v>
      </c>
      <c r="L50" s="70">
        <v>2</v>
      </c>
      <c r="M50" s="70"/>
      <c r="N50" s="70">
        <v>0</v>
      </c>
      <c r="O50" s="70">
        <v>0</v>
      </c>
      <c r="P50" s="71">
        <v>0</v>
      </c>
      <c r="Q50" s="71"/>
      <c r="R50" s="74"/>
      <c r="S50" s="6"/>
    </row>
    <row r="51" spans="2:19" x14ac:dyDescent="0.25">
      <c r="B51" s="4">
        <v>39</v>
      </c>
      <c r="C51" s="50" t="s">
        <v>30</v>
      </c>
      <c r="D51" s="28"/>
      <c r="E51" s="70"/>
      <c r="F51" s="70"/>
      <c r="G51" s="71"/>
      <c r="H51" s="70"/>
      <c r="I51" s="70"/>
      <c r="J51" s="71"/>
      <c r="K51" s="71"/>
      <c r="L51" s="70"/>
      <c r="M51" s="70"/>
      <c r="N51" s="70"/>
      <c r="O51" s="70"/>
      <c r="P51" s="71"/>
      <c r="Q51" s="71"/>
      <c r="R51" s="74"/>
      <c r="S51" s="6"/>
    </row>
    <row r="52" spans="2:19" x14ac:dyDescent="0.25">
      <c r="B52" s="4">
        <v>40</v>
      </c>
      <c r="C52" s="50"/>
      <c r="D52" s="28"/>
      <c r="E52" s="70"/>
      <c r="F52" s="70"/>
      <c r="G52" s="71"/>
      <c r="H52" s="70"/>
      <c r="I52" s="70"/>
      <c r="J52" s="71"/>
      <c r="K52" s="71"/>
      <c r="L52" s="70"/>
      <c r="M52" s="70"/>
      <c r="N52" s="70"/>
      <c r="O52" s="70"/>
      <c r="P52" s="71"/>
      <c r="Q52" s="71"/>
      <c r="R52" s="74"/>
      <c r="S52" s="6"/>
    </row>
    <row r="53" spans="2:19" x14ac:dyDescent="0.25">
      <c r="B53" s="4">
        <v>41</v>
      </c>
      <c r="C53" s="48" t="s">
        <v>39</v>
      </c>
      <c r="D53" s="28"/>
      <c r="E53" s="70"/>
      <c r="F53" s="70"/>
      <c r="G53" s="71"/>
      <c r="H53" s="70"/>
      <c r="I53" s="70"/>
      <c r="J53" s="71"/>
      <c r="K53" s="71"/>
      <c r="L53" s="70"/>
      <c r="M53" s="70"/>
      <c r="N53" s="70"/>
      <c r="O53" s="70"/>
      <c r="P53" s="71"/>
      <c r="Q53" s="71"/>
      <c r="R53" s="74"/>
      <c r="S53" s="6"/>
    </row>
    <row r="54" spans="2:19" x14ac:dyDescent="0.25">
      <c r="B54" s="4">
        <v>42</v>
      </c>
      <c r="C54" s="50" t="s">
        <v>43</v>
      </c>
      <c r="D54" s="28"/>
      <c r="E54" s="70"/>
      <c r="F54" s="70"/>
      <c r="G54" s="71"/>
      <c r="H54" s="70"/>
      <c r="I54" s="70"/>
      <c r="J54" s="71"/>
      <c r="K54" s="71"/>
      <c r="L54" s="70"/>
      <c r="M54" s="70"/>
      <c r="N54" s="70"/>
      <c r="O54" s="70"/>
      <c r="P54" s="71"/>
      <c r="Q54" s="71"/>
      <c r="R54" s="74"/>
      <c r="S54" s="6"/>
    </row>
    <row r="55" spans="2:19" x14ac:dyDescent="0.25">
      <c r="B55" s="4">
        <v>43</v>
      </c>
      <c r="C55" s="51" t="s">
        <v>55</v>
      </c>
      <c r="D55" s="28"/>
      <c r="E55" s="70"/>
      <c r="F55" s="70"/>
      <c r="G55" s="71"/>
      <c r="H55" s="70"/>
      <c r="I55" s="70"/>
      <c r="J55" s="71"/>
      <c r="K55" s="71"/>
      <c r="L55" s="70"/>
      <c r="M55" s="70"/>
      <c r="N55" s="70"/>
      <c r="O55" s="70"/>
      <c r="P55" s="71"/>
      <c r="Q55" s="71"/>
      <c r="R55" s="74"/>
      <c r="S55" s="6"/>
    </row>
    <row r="56" spans="2:19" x14ac:dyDescent="0.25">
      <c r="B56" s="4">
        <v>44</v>
      </c>
      <c r="C56" s="51" t="s">
        <v>56</v>
      </c>
      <c r="D56" s="28"/>
      <c r="E56" s="70">
        <v>14</v>
      </c>
      <c r="F56" s="70">
        <v>14</v>
      </c>
      <c r="G56" s="71">
        <v>2434435</v>
      </c>
      <c r="H56" s="70"/>
      <c r="I56" s="70">
        <v>14</v>
      </c>
      <c r="J56" s="71">
        <v>2434435</v>
      </c>
      <c r="K56" s="71">
        <f>(J56/I56)</f>
        <v>173888.21428571429</v>
      </c>
      <c r="L56" s="70">
        <v>17</v>
      </c>
      <c r="M56" s="70"/>
      <c r="N56" s="70">
        <v>0</v>
      </c>
      <c r="O56" s="70">
        <v>0</v>
      </c>
      <c r="P56" s="71">
        <v>0</v>
      </c>
      <c r="Q56" s="71"/>
      <c r="R56" s="74"/>
      <c r="S56" s="6"/>
    </row>
    <row r="57" spans="2:19" x14ac:dyDescent="0.25">
      <c r="B57" s="4">
        <v>45</v>
      </c>
      <c r="C57" s="50" t="s">
        <v>31</v>
      </c>
      <c r="D57" s="28"/>
      <c r="E57" s="70"/>
      <c r="F57" s="70"/>
      <c r="G57" s="71"/>
      <c r="H57" s="70"/>
      <c r="I57" s="70"/>
      <c r="J57" s="71"/>
      <c r="K57" s="71"/>
      <c r="L57" s="70"/>
      <c r="M57" s="70"/>
      <c r="N57" s="70"/>
      <c r="O57" s="70"/>
      <c r="P57" s="71"/>
      <c r="Q57" s="71"/>
      <c r="R57" s="74"/>
      <c r="S57" s="6"/>
    </row>
    <row r="58" spans="2:19" x14ac:dyDescent="0.25">
      <c r="B58" s="4">
        <v>46</v>
      </c>
      <c r="C58" s="50" t="s">
        <v>44</v>
      </c>
      <c r="D58" s="28"/>
      <c r="E58" s="70">
        <v>0</v>
      </c>
      <c r="F58" s="70">
        <v>0</v>
      </c>
      <c r="G58" s="71">
        <v>0</v>
      </c>
      <c r="H58" s="70"/>
      <c r="I58" s="70">
        <v>0</v>
      </c>
      <c r="J58" s="71">
        <v>0</v>
      </c>
      <c r="K58" s="71"/>
      <c r="L58" s="70"/>
      <c r="M58" s="70"/>
      <c r="N58" s="70">
        <v>0</v>
      </c>
      <c r="O58" s="70">
        <v>0</v>
      </c>
      <c r="P58" s="71">
        <v>0</v>
      </c>
      <c r="Q58" s="71"/>
      <c r="R58" s="74"/>
      <c r="S58" s="6"/>
    </row>
    <row r="59" spans="2:19" x14ac:dyDescent="0.25">
      <c r="B59" s="4">
        <v>47</v>
      </c>
      <c r="C59" s="51" t="s">
        <v>57</v>
      </c>
      <c r="D59" s="28"/>
      <c r="E59" s="70"/>
      <c r="F59" s="70"/>
      <c r="G59" s="71"/>
      <c r="H59" s="70"/>
      <c r="I59" s="70"/>
      <c r="J59" s="71"/>
      <c r="K59" s="71"/>
      <c r="L59" s="70"/>
      <c r="M59" s="70"/>
      <c r="N59" s="70"/>
      <c r="O59" s="70"/>
      <c r="P59" s="71"/>
      <c r="Q59" s="71"/>
      <c r="R59" s="74"/>
      <c r="S59" s="6"/>
    </row>
    <row r="60" spans="2:19" x14ac:dyDescent="0.25">
      <c r="B60" s="4">
        <v>48</v>
      </c>
      <c r="C60" s="51" t="s">
        <v>58</v>
      </c>
      <c r="D60" s="28"/>
      <c r="E60" s="70">
        <v>18</v>
      </c>
      <c r="F60" s="70">
        <v>18</v>
      </c>
      <c r="G60" s="71">
        <v>4161000</v>
      </c>
      <c r="H60" s="70"/>
      <c r="I60" s="70">
        <v>18</v>
      </c>
      <c r="J60" s="71">
        <v>4161000</v>
      </c>
      <c r="K60" s="71">
        <f>(J60/I60)</f>
        <v>231166.66666666666</v>
      </c>
      <c r="L60" s="70">
        <v>12</v>
      </c>
      <c r="M60" s="70"/>
      <c r="N60" s="70">
        <v>0</v>
      </c>
      <c r="O60" s="70">
        <v>0</v>
      </c>
      <c r="P60" s="71">
        <v>0</v>
      </c>
      <c r="Q60" s="71"/>
      <c r="R60" s="74"/>
      <c r="S60" s="6"/>
    </row>
    <row r="61" spans="2:19" x14ac:dyDescent="0.25">
      <c r="B61" s="4">
        <v>49</v>
      </c>
      <c r="C61" s="50" t="s">
        <v>32</v>
      </c>
      <c r="D61" s="28"/>
      <c r="E61" s="70"/>
      <c r="F61" s="70"/>
      <c r="G61" s="71"/>
      <c r="H61" s="70"/>
      <c r="I61" s="70"/>
      <c r="J61" s="71"/>
      <c r="K61" s="71"/>
      <c r="L61" s="70"/>
      <c r="M61" s="70"/>
      <c r="N61" s="70"/>
      <c r="O61" s="70"/>
      <c r="P61" s="71"/>
      <c r="Q61" s="71"/>
      <c r="R61" s="74"/>
      <c r="S61" s="6"/>
    </row>
    <row r="62" spans="2:19" x14ac:dyDescent="0.25">
      <c r="B62" s="4">
        <v>50</v>
      </c>
      <c r="C62" s="50" t="s">
        <v>45</v>
      </c>
      <c r="D62" s="28"/>
      <c r="E62" s="70">
        <v>1</v>
      </c>
      <c r="F62" s="70">
        <v>1</v>
      </c>
      <c r="G62" s="71">
        <v>203202</v>
      </c>
      <c r="H62" s="70"/>
      <c r="I62" s="70">
        <v>1</v>
      </c>
      <c r="J62" s="71">
        <v>203202</v>
      </c>
      <c r="K62" s="71">
        <f t="shared" ref="K62" si="15">(J62/I62)</f>
        <v>203202</v>
      </c>
      <c r="L62" s="70"/>
      <c r="M62" s="70"/>
      <c r="N62" s="70">
        <v>0</v>
      </c>
      <c r="O62" s="70">
        <v>0</v>
      </c>
      <c r="P62" s="71">
        <v>0</v>
      </c>
      <c r="Q62" s="71"/>
      <c r="R62" s="74"/>
      <c r="S62" s="6"/>
    </row>
    <row r="63" spans="2:19" x14ac:dyDescent="0.25">
      <c r="B63" s="4">
        <v>51</v>
      </c>
      <c r="C63" s="51" t="s">
        <v>59</v>
      </c>
      <c r="D63" s="28"/>
      <c r="E63" s="70"/>
      <c r="F63" s="70"/>
      <c r="G63" s="71"/>
      <c r="H63" s="70"/>
      <c r="I63" s="70"/>
      <c r="J63" s="71"/>
      <c r="K63" s="71"/>
      <c r="L63" s="70"/>
      <c r="M63" s="70"/>
      <c r="N63" s="70"/>
      <c r="O63" s="70"/>
      <c r="P63" s="71"/>
      <c r="Q63" s="71"/>
      <c r="R63" s="74"/>
      <c r="S63" s="6"/>
    </row>
    <row r="64" spans="2:19" x14ac:dyDescent="0.25">
      <c r="B64" s="4">
        <v>52</v>
      </c>
      <c r="C64" s="52"/>
      <c r="D64" s="28"/>
      <c r="E64" s="70"/>
      <c r="F64" s="70"/>
      <c r="G64" s="71"/>
      <c r="H64" s="70"/>
      <c r="I64" s="70"/>
      <c r="J64" s="71"/>
      <c r="K64" s="71"/>
      <c r="L64" s="70"/>
      <c r="M64" s="70"/>
      <c r="N64" s="70"/>
      <c r="O64" s="70"/>
      <c r="P64" s="71"/>
      <c r="Q64" s="71"/>
      <c r="R64" s="74"/>
    </row>
    <row r="65" spans="2:18" x14ac:dyDescent="0.25">
      <c r="B65" s="4">
        <v>53</v>
      </c>
      <c r="C65" s="48" t="s">
        <v>40</v>
      </c>
      <c r="D65" s="28"/>
      <c r="E65" s="70"/>
      <c r="F65" s="70"/>
      <c r="G65" s="71"/>
      <c r="H65" s="70"/>
      <c r="I65" s="70"/>
      <c r="J65" s="71"/>
      <c r="K65" s="71"/>
      <c r="L65" s="70"/>
      <c r="M65" s="70"/>
      <c r="N65" s="70"/>
      <c r="O65" s="70"/>
      <c r="P65" s="71"/>
      <c r="Q65" s="71"/>
      <c r="R65" s="74"/>
    </row>
    <row r="66" spans="2:18" x14ac:dyDescent="0.25">
      <c r="B66" s="4">
        <v>54</v>
      </c>
      <c r="C66" s="50" t="s">
        <v>46</v>
      </c>
      <c r="D66" s="28"/>
      <c r="E66" s="70">
        <v>3</v>
      </c>
      <c r="F66" s="70">
        <v>3</v>
      </c>
      <c r="G66" s="71">
        <v>634486</v>
      </c>
      <c r="H66" s="70"/>
      <c r="I66" s="70">
        <v>3</v>
      </c>
      <c r="J66" s="71">
        <v>634486</v>
      </c>
      <c r="K66" s="71">
        <f>(J66/I66)</f>
        <v>211495.33333333334</v>
      </c>
      <c r="L66" s="70">
        <v>14</v>
      </c>
      <c r="M66" s="70"/>
      <c r="N66" s="70">
        <v>0</v>
      </c>
      <c r="O66" s="70">
        <v>0</v>
      </c>
      <c r="P66" s="71">
        <v>0</v>
      </c>
      <c r="Q66" s="71"/>
      <c r="R66" s="74"/>
    </row>
    <row r="67" spans="2:18" x14ac:dyDescent="0.25">
      <c r="B67" s="4">
        <v>55</v>
      </c>
      <c r="C67" s="50" t="s">
        <v>60</v>
      </c>
      <c r="D67" s="28"/>
      <c r="E67" s="70">
        <v>17</v>
      </c>
      <c r="F67" s="70">
        <v>17</v>
      </c>
      <c r="G67" s="71">
        <v>3061672</v>
      </c>
      <c r="H67" s="70"/>
      <c r="I67" s="70">
        <v>17</v>
      </c>
      <c r="J67" s="71">
        <v>3061672</v>
      </c>
      <c r="K67" s="71">
        <f>(J67/I67)</f>
        <v>180098.35294117648</v>
      </c>
      <c r="L67" s="70">
        <v>16</v>
      </c>
      <c r="M67" s="70"/>
      <c r="N67" s="70">
        <v>0</v>
      </c>
      <c r="O67" s="70">
        <v>0</v>
      </c>
      <c r="P67" s="71">
        <v>0</v>
      </c>
      <c r="Q67" s="71"/>
      <c r="R67" s="74"/>
    </row>
    <row r="68" spans="2:18" x14ac:dyDescent="0.25">
      <c r="B68" s="4">
        <v>56</v>
      </c>
      <c r="C68" s="50" t="s">
        <v>33</v>
      </c>
      <c r="D68" s="28"/>
      <c r="E68" s="70"/>
      <c r="F68" s="70"/>
      <c r="G68" s="71"/>
      <c r="H68" s="70"/>
      <c r="I68" s="70"/>
      <c r="J68" s="71"/>
      <c r="K68" s="71"/>
      <c r="L68" s="70"/>
      <c r="M68" s="70"/>
      <c r="N68" s="70"/>
      <c r="O68" s="70"/>
      <c r="P68" s="71"/>
      <c r="Q68" s="71"/>
      <c r="R68" s="74"/>
    </row>
    <row r="69" spans="2:18" x14ac:dyDescent="0.25">
      <c r="B69" s="4">
        <v>57</v>
      </c>
      <c r="C69" s="50" t="s">
        <v>61</v>
      </c>
      <c r="D69" s="28"/>
      <c r="E69" s="70">
        <v>1</v>
      </c>
      <c r="F69" s="70">
        <v>1</v>
      </c>
      <c r="G69" s="71">
        <v>179000</v>
      </c>
      <c r="H69" s="70"/>
      <c r="I69" s="70">
        <v>1</v>
      </c>
      <c r="J69" s="71">
        <v>179000</v>
      </c>
      <c r="K69" s="71">
        <f t="shared" ref="K69" si="16">(J69/I69)</f>
        <v>179000</v>
      </c>
      <c r="L69" s="70"/>
      <c r="M69" s="70"/>
      <c r="N69" s="70">
        <v>0</v>
      </c>
      <c r="O69" s="70">
        <v>0</v>
      </c>
      <c r="P69" s="71">
        <v>0</v>
      </c>
      <c r="Q69" s="71"/>
      <c r="R69" s="69"/>
    </row>
    <row r="70" spans="2:18" x14ac:dyDescent="0.25">
      <c r="C70" s="51" t="s">
        <v>62</v>
      </c>
      <c r="D70" s="7"/>
      <c r="E70" s="28">
        <v>3</v>
      </c>
      <c r="F70" s="28">
        <v>3</v>
      </c>
      <c r="G70" s="29">
        <v>749706</v>
      </c>
      <c r="H70" s="28"/>
      <c r="I70" s="28">
        <v>3</v>
      </c>
      <c r="J70" s="29">
        <v>749706</v>
      </c>
      <c r="K70" s="29">
        <f>(J70/I70)</f>
        <v>249902</v>
      </c>
      <c r="L70" s="47"/>
      <c r="M70" s="28"/>
      <c r="N70" s="28">
        <v>0</v>
      </c>
      <c r="O70" s="28">
        <v>0</v>
      </c>
      <c r="P70" s="29">
        <v>0</v>
      </c>
      <c r="Q70" s="29"/>
      <c r="R70" s="38"/>
    </row>
    <row r="71" spans="2:18" ht="16.5" thickBot="1" x14ac:dyDescent="0.3">
      <c r="C71" s="53"/>
      <c r="D71" s="54"/>
      <c r="E71" s="55"/>
      <c r="F71" s="55"/>
      <c r="G71" s="56"/>
      <c r="H71" s="55"/>
      <c r="I71" s="55"/>
      <c r="J71" s="56"/>
      <c r="K71" s="56"/>
      <c r="L71" s="57"/>
      <c r="M71" s="55"/>
      <c r="N71" s="55"/>
      <c r="O71" s="55"/>
      <c r="P71" s="56"/>
      <c r="Q71" s="56"/>
      <c r="R71" s="58"/>
    </row>
    <row r="72" spans="2:18" ht="16.5" thickTop="1" x14ac:dyDescent="0.25">
      <c r="C72" s="59"/>
      <c r="D72" s="21"/>
      <c r="E72" s="28"/>
      <c r="F72" s="28"/>
      <c r="G72" s="29"/>
      <c r="H72" s="28"/>
      <c r="I72" s="28"/>
      <c r="J72" s="29"/>
      <c r="K72" s="29"/>
      <c r="L72" s="30"/>
      <c r="M72" s="28"/>
      <c r="N72" s="28"/>
      <c r="O72" s="28"/>
      <c r="P72" s="29"/>
      <c r="Q72" s="29"/>
      <c r="R72" s="29"/>
    </row>
    <row r="73" spans="2:18" x14ac:dyDescent="0.25">
      <c r="C73" s="59"/>
      <c r="D73" s="21"/>
      <c r="E73" s="28"/>
      <c r="F73" s="28"/>
      <c r="G73" s="29"/>
      <c r="H73" s="28"/>
      <c r="I73" s="28"/>
      <c r="J73" s="29"/>
      <c r="K73" s="29"/>
      <c r="L73" s="30"/>
      <c r="M73" s="28"/>
      <c r="N73" s="28"/>
      <c r="O73" s="28"/>
      <c r="P73" s="29"/>
      <c r="Q73" s="29"/>
      <c r="R73" s="29"/>
    </row>
    <row r="74" spans="2:18" x14ac:dyDescent="0.25">
      <c r="C74" s="43" t="s">
        <v>73</v>
      </c>
    </row>
    <row r="75" spans="2:18" x14ac:dyDescent="0.25">
      <c r="C75" s="43" t="s">
        <v>34</v>
      </c>
    </row>
    <row r="76" spans="2:18" x14ac:dyDescent="0.25">
      <c r="C76" s="44" t="s">
        <v>35</v>
      </c>
    </row>
    <row r="77" spans="2:18" x14ac:dyDescent="0.25">
      <c r="C77" s="44" t="s">
        <v>36</v>
      </c>
    </row>
    <row r="78" spans="2:18" x14ac:dyDescent="0.25">
      <c r="C78" s="44" t="s">
        <v>37</v>
      </c>
    </row>
    <row r="79" spans="2:18" x14ac:dyDescent="0.25">
      <c r="C79" s="44" t="s">
        <v>47</v>
      </c>
    </row>
    <row r="80" spans="2:18" x14ac:dyDescent="0.25">
      <c r="B80" s="8"/>
      <c r="C80" s="44" t="s">
        <v>48</v>
      </c>
    </row>
    <row r="81" spans="3:19" x14ac:dyDescent="0.25">
      <c r="C81" s="44" t="s">
        <v>49</v>
      </c>
    </row>
    <row r="82" spans="3:19" x14ac:dyDescent="0.25">
      <c r="C82" s="6" t="s">
        <v>50</v>
      </c>
      <c r="D82" s="8"/>
      <c r="E82" s="1"/>
      <c r="F82" s="1"/>
      <c r="G82" s="9"/>
      <c r="S82" s="6"/>
    </row>
    <row r="83" spans="3:19" x14ac:dyDescent="0.25">
      <c r="C83" s="6" t="s">
        <v>51</v>
      </c>
      <c r="D83" s="8"/>
      <c r="E83" s="1"/>
      <c r="F83" s="1"/>
      <c r="G83" s="9"/>
      <c r="S83" s="6"/>
    </row>
    <row r="84" spans="3:19" x14ac:dyDescent="0.25">
      <c r="C84" s="6" t="s">
        <v>52</v>
      </c>
      <c r="S84" s="6"/>
    </row>
    <row r="85" spans="3:19" x14ac:dyDescent="0.25">
      <c r="S85" s="6"/>
    </row>
    <row r="86" spans="3:19" x14ac:dyDescent="0.25">
      <c r="S86" s="6"/>
    </row>
  </sheetData>
  <phoneticPr fontId="0" type="noConversion"/>
  <pageMargins left="0.75" right="0.75" top="1" bottom="1" header="0.5" footer="0.5"/>
  <pageSetup scale="4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51021AA-3329-439A-935F-D064CC891F36}"/>
</file>

<file path=customXml/itemProps2.xml><?xml version="1.0" encoding="utf-8"?>
<ds:datastoreItem xmlns:ds="http://schemas.openxmlformats.org/officeDocument/2006/customXml" ds:itemID="{659F0884-0669-4FA4-AAC2-91EC31DD6145}"/>
</file>

<file path=customXml/itemProps3.xml><?xml version="1.0" encoding="utf-8"?>
<ds:datastoreItem xmlns:ds="http://schemas.openxmlformats.org/officeDocument/2006/customXml" ds:itemID="{01D6C1EE-243F-453F-85B9-7435B7CC59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2020-04-23T19:25:49Z</cp:lastPrinted>
  <dcterms:created xsi:type="dcterms:W3CDTF">2003-04-24T14:06:32Z</dcterms:created>
  <dcterms:modified xsi:type="dcterms:W3CDTF">2020-04-23T19:25:59Z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