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May/"/>
    </mc:Choice>
  </mc:AlternateContent>
  <xr:revisionPtr revIDLastSave="0" documentId="8_{6DA62BB0-26E0-404D-9E1A-2546116930D5}" xr6:coauthVersionLast="45" xr6:coauthVersionMax="45" xr10:uidLastSave="{00000000-0000-0000-0000-000000000000}"/>
  <bookViews>
    <workbookView xWindow="-120" yWindow="-120" windowWidth="29040" windowHeight="15840" xr2:uid="{7D162493-5714-4FB2-BF2E-F1E36E19E675}"/>
  </bookViews>
  <sheets>
    <sheet name="Sheet1" sheetId="1" r:id="rId1"/>
  </sheets>
  <definedNames>
    <definedName name="_xlnm.Print_Area" localSheetId="0">Sheet1!$B$2:$Q$83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9" i="1" l="1"/>
  <c r="J67" i="1"/>
  <c r="J66" i="1"/>
  <c r="J62" i="1"/>
  <c r="J60" i="1"/>
  <c r="J56" i="1"/>
  <c r="J50" i="1"/>
  <c r="J49" i="1"/>
  <c r="Q43" i="1"/>
  <c r="P43" i="1"/>
  <c r="J43" i="1"/>
  <c r="J42" i="1"/>
  <c r="J41" i="1"/>
  <c r="O40" i="1"/>
  <c r="P40" i="1" s="1"/>
  <c r="N40" i="1"/>
  <c r="M40" i="1"/>
  <c r="I40" i="1"/>
  <c r="J40" i="1" s="1"/>
  <c r="H40" i="1"/>
  <c r="F40" i="1"/>
  <c r="E40" i="1"/>
  <c r="D40" i="1"/>
  <c r="J38" i="1"/>
  <c r="Q37" i="1"/>
  <c r="P37" i="1"/>
  <c r="J37" i="1"/>
  <c r="Q36" i="1"/>
  <c r="P36" i="1"/>
  <c r="J36" i="1"/>
  <c r="O35" i="1"/>
  <c r="P35" i="1" s="1"/>
  <c r="N35" i="1"/>
  <c r="M35" i="1"/>
  <c r="I35" i="1"/>
  <c r="J35" i="1" s="1"/>
  <c r="H35" i="1"/>
  <c r="F35" i="1"/>
  <c r="E35" i="1"/>
  <c r="D35" i="1"/>
  <c r="Q33" i="1"/>
  <c r="P33" i="1"/>
  <c r="J33" i="1"/>
  <c r="J32" i="1"/>
  <c r="Q31" i="1"/>
  <c r="P31" i="1"/>
  <c r="J31" i="1"/>
  <c r="J30" i="1"/>
  <c r="J29" i="1"/>
  <c r="J28" i="1"/>
  <c r="P27" i="1"/>
  <c r="O27" i="1"/>
  <c r="Q27" i="1" s="1"/>
  <c r="N27" i="1"/>
  <c r="M27" i="1"/>
  <c r="I27" i="1"/>
  <c r="H27" i="1"/>
  <c r="J27" i="1" s="1"/>
  <c r="F27" i="1"/>
  <c r="E27" i="1"/>
  <c r="D27" i="1"/>
  <c r="O25" i="1"/>
  <c r="N25" i="1"/>
  <c r="M25" i="1"/>
  <c r="I25" i="1"/>
  <c r="J25" i="1" s="1"/>
  <c r="H25" i="1"/>
  <c r="F25" i="1"/>
  <c r="E25" i="1"/>
  <c r="D25" i="1"/>
  <c r="O24" i="1"/>
  <c r="Q24" i="1" s="1"/>
  <c r="N24" i="1"/>
  <c r="M24" i="1"/>
  <c r="I24" i="1"/>
  <c r="J24" i="1" s="1"/>
  <c r="H24" i="1"/>
  <c r="F24" i="1"/>
  <c r="E24" i="1"/>
  <c r="D24" i="1"/>
  <c r="O23" i="1"/>
  <c r="P23" i="1" s="1"/>
  <c r="N23" i="1"/>
  <c r="M23" i="1"/>
  <c r="I23" i="1"/>
  <c r="J23" i="1" s="1"/>
  <c r="H23" i="1"/>
  <c r="F23" i="1"/>
  <c r="E23" i="1"/>
  <c r="D23" i="1"/>
  <c r="O22" i="1"/>
  <c r="N22" i="1"/>
  <c r="M22" i="1"/>
  <c r="I22" i="1"/>
  <c r="J22" i="1" s="1"/>
  <c r="H22" i="1"/>
  <c r="F22" i="1"/>
  <c r="E22" i="1"/>
  <c r="D22" i="1"/>
  <c r="O21" i="1"/>
  <c r="P21" i="1" s="1"/>
  <c r="N21" i="1"/>
  <c r="M21" i="1"/>
  <c r="I21" i="1"/>
  <c r="J21" i="1" s="1"/>
  <c r="H21" i="1"/>
  <c r="F21" i="1"/>
  <c r="E21" i="1"/>
  <c r="D21" i="1"/>
  <c r="O20" i="1"/>
  <c r="Q20" i="1" s="1"/>
  <c r="N20" i="1"/>
  <c r="M20" i="1"/>
  <c r="P20" i="1" s="1"/>
  <c r="I20" i="1"/>
  <c r="H20" i="1"/>
  <c r="J20" i="1" s="1"/>
  <c r="F20" i="1"/>
  <c r="E20" i="1"/>
  <c r="D20" i="1"/>
  <c r="O19" i="1"/>
  <c r="P19" i="1" s="1"/>
  <c r="N19" i="1"/>
  <c r="M19" i="1"/>
  <c r="I19" i="1"/>
  <c r="J19" i="1" s="1"/>
  <c r="H19" i="1"/>
  <c r="F19" i="1"/>
  <c r="E19" i="1"/>
  <c r="D19" i="1"/>
  <c r="O17" i="1"/>
  <c r="Q17" i="1" s="1"/>
  <c r="N17" i="1"/>
  <c r="M17" i="1"/>
  <c r="I17" i="1"/>
  <c r="J17" i="1" s="1"/>
  <c r="H17" i="1"/>
  <c r="F17" i="1"/>
  <c r="E17" i="1"/>
  <c r="D17" i="1"/>
  <c r="Q15" i="1"/>
  <c r="P15" i="1"/>
  <c r="J15" i="1"/>
  <c r="P17" i="1" l="1"/>
  <c r="Q19" i="1"/>
  <c r="Q21" i="1"/>
  <c r="Q23" i="1"/>
  <c r="P24" i="1"/>
  <c r="Q35" i="1"/>
  <c r="Q40" i="1"/>
</calcChain>
</file>

<file path=xl/sharedStrings.xml><?xml version="1.0" encoding="utf-8"?>
<sst xmlns="http://schemas.openxmlformats.org/spreadsheetml/2006/main" count="78" uniqueCount="72">
  <si>
    <t>Table 1A.1</t>
  </si>
  <si>
    <t>NEW HOUSING CONSTRUCTION AND VALUE :  MAY 2020</t>
  </si>
  <si>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</si>
  <si>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</si>
  <si>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</si>
  <si>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</si>
  <si>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</si>
  <si>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</si>
  <si>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</si>
  <si>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</si>
  <si>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</si>
  <si>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</si>
  <si>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</si>
  <si>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</si>
  <si>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</si>
  <si>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</si>
  <si>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</si>
  <si>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</si>
  <si>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</si>
  <si>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</si>
  <si>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</si>
  <si>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</si>
  <si>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</si>
  <si>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</si>
  <si>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</si>
  <si>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</si>
  <si>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</si>
  <si>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</si>
  <si>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</si>
  <si>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</si>
  <si>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</si>
  <si>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</si>
  <si>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</si>
  <si>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</si>
  <si>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</si>
  <si>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</si>
  <si>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</si>
  <si>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</si>
  <si>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</si>
  <si>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</si>
  <si>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</si>
  <si>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</si>
  <si>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</si>
  <si>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</si>
  <si>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</si>
  <si>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</si>
  <si>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</si>
  <si>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</si>
  <si>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</si>
  <si>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</si>
  <si>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</si>
  <si>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</si>
  <si>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</si>
  <si>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</si>
  <si>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</si>
  <si>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</si>
  <si>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</si>
  <si>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</si>
  <si>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</si>
  <si>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</si>
  <si>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</si>
  <si>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</si>
  <si>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</si>
  <si>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</si>
  <si>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</si>
  <si>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</si>
  <si>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</si>
  <si>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</si>
  <si>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</si>
  <si>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</si>
  <si>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</si>
  <si>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>PREPARED BY MD DEPARTMENT OF PLANNING.  PLANNING SERVICES. AUGUST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</si>
</sst>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i/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41" fontId="3" fillId="0" borderId="0" xfId="0" applyNumberFormat="1" applyFont="1"/>
    <xf numFmtId="164" fontId="3" fillId="0" borderId="0" xfId="1" applyNumberFormat="1" applyFont="1"/>
    <xf numFmtId="1" fontId="3" fillId="0" borderId="0" xfId="0" applyNumberFormat="1" applyFont="1" applyAlignment="1">
      <alignment horizontal="center"/>
    </xf>
    <xf numFmtId="0" fontId="4" fillId="0" borderId="0" xfId="0" applyFont="1"/>
    <xf numFmtId="41" fontId="4" fillId="0" borderId="0" xfId="0" applyNumberFormat="1" applyFont="1"/>
    <xf numFmtId="164" fontId="4" fillId="0" borderId="0" xfId="1" applyNumberFormat="1" applyFont="1"/>
    <xf numFmtId="41" fontId="5" fillId="0" borderId="0" xfId="0" applyNumberFormat="1" applyFont="1"/>
    <xf numFmtId="164" fontId="5" fillId="0" borderId="0" xfId="1" applyNumberFormat="1" applyFont="1"/>
    <xf numFmtId="1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41" fontId="2" fillId="0" borderId="16" xfId="0" applyNumberFormat="1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41" fontId="2" fillId="0" borderId="18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0" fontId="3" fillId="0" borderId="0" xfId="0" applyFont="1"/>
    <xf numFmtId="164" fontId="8" fillId="0" borderId="0" xfId="1" applyNumberFormat="1" applyFont="1"/>
    <xf numFmtId="41" fontId="8" fillId="0" borderId="0" xfId="0" applyNumberFormat="1" applyFont="1"/>
    <xf numFmtId="49" fontId="2" fillId="0" borderId="0" xfId="0" applyNumberFormat="1" applyFont="1"/>
    <xf numFmtId="1" fontId="8" fillId="0" borderId="0" xfId="0" applyNumberFormat="1" applyFont="1" applyAlignment="1">
      <alignment horizontal="center"/>
    </xf>
    <xf numFmtId="49" fontId="3" fillId="0" borderId="0" xfId="0" applyNumberFormat="1" applyFont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41" fontId="2" fillId="0" borderId="22" xfId="0" applyNumberFormat="1" applyFont="1" applyBorder="1" applyAlignment="1">
      <alignment horizontal="center" vertical="center"/>
    </xf>
    <xf numFmtId="41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left" vertical="center"/>
    </xf>
    <xf numFmtId="3" fontId="2" fillId="0" borderId="0" xfId="0" applyNumberFormat="1" applyFont="1" applyBorder="1"/>
    <xf numFmtId="41" fontId="3" fillId="0" borderId="0" xfId="0" applyNumberFormat="1" applyFont="1" applyBorder="1"/>
    <xf numFmtId="164" fontId="3" fillId="0" borderId="0" xfId="1" applyNumberFormat="1" applyFont="1" applyBorder="1"/>
    <xf numFmtId="41" fontId="2" fillId="0" borderId="24" xfId="0" applyNumberFormat="1" applyFont="1" applyBorder="1" applyAlignment="1">
      <alignment horizontal="left" vertical="center"/>
    </xf>
    <xf numFmtId="41" fontId="2" fillId="0" borderId="0" xfId="0" applyNumberFormat="1" applyFont="1" applyBorder="1"/>
    <xf numFmtId="164" fontId="2" fillId="0" borderId="0" xfId="1" applyNumberFormat="1" applyFont="1" applyBorder="1"/>
    <xf numFmtId="3" fontId="2" fillId="0" borderId="24" xfId="0" applyNumberFormat="1" applyFont="1" applyBorder="1" applyAlignment="1">
      <alignment horizontal="left" vertical="center"/>
    </xf>
    <xf numFmtId="0" fontId="3" fillId="0" borderId="0" xfId="0" applyFont="1" applyBorder="1"/>
    <xf numFmtId="0" fontId="2" fillId="0" borderId="24" xfId="0" applyFont="1" applyBorder="1" applyAlignment="1">
      <alignment horizontal="left" vertical="center"/>
    </xf>
    <xf numFmtId="3" fontId="6" fillId="0" borderId="24" xfId="0" applyNumberFormat="1" applyFont="1" applyBorder="1" applyAlignment="1">
      <alignment horizontal="left" vertical="center"/>
    </xf>
    <xf numFmtId="3" fontId="3" fillId="0" borderId="0" xfId="0" applyNumberFormat="1" applyFont="1" applyBorder="1"/>
    <xf numFmtId="3" fontId="7" fillId="0" borderId="24" xfId="0" applyNumberFormat="1" applyFont="1" applyBorder="1" applyAlignment="1">
      <alignment horizontal="left" vertical="center"/>
    </xf>
    <xf numFmtId="41" fontId="3" fillId="0" borderId="0" xfId="0" applyNumberFormat="1" applyFont="1" applyBorder="1" applyAlignment="1">
      <alignment horizontal="right"/>
    </xf>
    <xf numFmtId="42" fontId="3" fillId="0" borderId="0" xfId="0" applyNumberFormat="1" applyFont="1" applyBorder="1"/>
    <xf numFmtId="0" fontId="3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42" fontId="3" fillId="0" borderId="24" xfId="0" applyNumberFormat="1" applyFont="1" applyBorder="1" applyAlignment="1">
      <alignment horizontal="left" vertical="center"/>
    </xf>
    <xf numFmtId="164" fontId="8" fillId="0" borderId="0" xfId="1" applyNumberFormat="1" applyFont="1" applyBorder="1"/>
    <xf numFmtId="0" fontId="6" fillId="0" borderId="25" xfId="0" applyFont="1" applyBorder="1"/>
    <xf numFmtId="0" fontId="3" fillId="0" borderId="26" xfId="0" applyFont="1" applyBorder="1"/>
    <xf numFmtId="41" fontId="8" fillId="0" borderId="26" xfId="0" applyNumberFormat="1" applyFont="1" applyBorder="1"/>
    <xf numFmtId="164" fontId="8" fillId="0" borderId="26" xfId="1" applyNumberFormat="1" applyFont="1" applyBorder="1"/>
    <xf numFmtId="0" fontId="6" fillId="0" borderId="0" xfId="0" applyFont="1" applyBorder="1"/>
    <xf numFmtId="41" fontId="8" fillId="0" borderId="0" xfId="0" applyNumberFormat="1" applyFont="1" applyBorder="1"/>
    <xf numFmtId="3" fontId="3" fillId="0" borderId="27" xfId="0" applyNumberFormat="1" applyFont="1" applyBorder="1" applyAlignment="1">
      <alignment horizontal="left" vertical="center"/>
    </xf>
    <xf numFmtId="3" fontId="2" fillId="0" borderId="3" xfId="0" applyNumberFormat="1" applyFont="1" applyBorder="1"/>
    <xf numFmtId="41" fontId="3" fillId="0" borderId="3" xfId="0" applyNumberFormat="1" applyFont="1" applyBorder="1"/>
    <xf numFmtId="164" fontId="3" fillId="0" borderId="3" xfId="1" applyNumberFormat="1" applyFont="1" applyBorder="1"/>
    <xf numFmtId="0" fontId="2" fillId="0" borderId="0" xfId="0" applyFont="1" applyBorder="1" applyAlignment="1">
      <alignment horizontal="center" vertical="center"/>
    </xf>
    <xf numFmtId="41" fontId="2" fillId="0" borderId="28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41" fontId="2" fillId="0" borderId="29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/>
    <xf numFmtId="1" fontId="3" fillId="0" borderId="30" xfId="0" applyNumberFormat="1" applyFont="1" applyBorder="1" applyAlignment="1">
      <alignment horizontal="center"/>
    </xf>
    <xf numFmtId="41" fontId="2" fillId="0" borderId="12" xfId="0" applyNumberFormat="1" applyFont="1" applyBorder="1"/>
    <xf numFmtId="41" fontId="2" fillId="0" borderId="1" xfId="0" applyNumberFormat="1" applyFont="1" applyBorder="1"/>
    <xf numFmtId="0" fontId="3" fillId="0" borderId="12" xfId="0" applyFont="1" applyBorder="1"/>
    <xf numFmtId="0" fontId="3" fillId="0" borderId="1" xfId="0" applyFont="1" applyBorder="1"/>
    <xf numFmtId="41" fontId="2" fillId="0" borderId="1" xfId="0" applyNumberFormat="1" applyFont="1" applyBorder="1" applyAlignment="1">
      <alignment horizontal="center"/>
    </xf>
    <xf numFmtId="41" fontId="3" fillId="0" borderId="12" xfId="0" applyNumberFormat="1" applyFont="1" applyBorder="1"/>
    <xf numFmtId="41" fontId="3" fillId="0" borderId="1" xfId="0" applyNumberFormat="1" applyFont="1" applyBorder="1" applyAlignment="1">
      <alignment horizontal="center"/>
    </xf>
    <xf numFmtId="41" fontId="3" fillId="0" borderId="12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/>
    <xf numFmtId="41" fontId="8" fillId="0" borderId="31" xfId="0" applyNumberFormat="1" applyFont="1" applyBorder="1"/>
    <xf numFmtId="41" fontId="8" fillId="0" borderId="32" xfId="0" applyNumberFormat="1" applyFont="1" applyBorder="1"/>
    <xf numFmtId="41" fontId="3" fillId="0" borderId="33" xfId="0" applyNumberFormat="1" applyFont="1" applyBorder="1"/>
    <xf numFmtId="41" fontId="2" fillId="0" borderId="18" xfId="0" applyNumberFormat="1" applyFont="1" applyBorder="1"/>
    <xf numFmtId="0" fontId="3" fillId="0" borderId="18" xfId="0" applyFont="1" applyBorder="1"/>
    <xf numFmtId="41" fontId="3" fillId="0" borderId="18" xfId="0" applyNumberFormat="1" applyFont="1" applyBorder="1"/>
    <xf numFmtId="41" fontId="3" fillId="0" borderId="18" xfId="0" applyNumberFormat="1" applyFont="1" applyBorder="1" applyAlignment="1">
      <alignment horizontal="right"/>
    </xf>
    <xf numFmtId="41" fontId="8" fillId="0" borderId="34" xfId="0" applyNumberFormat="1" applyFont="1" applyBorder="1"/>
    <xf numFmtId="42" fontId="2" fillId="0" borderId="17" xfId="1" applyNumberFormat="1" applyFont="1" applyBorder="1" applyAlignment="1">
      <alignment horizontal="center" vertical="center" wrapText="1"/>
    </xf>
    <xf numFmtId="42" fontId="2" fillId="0" borderId="18" xfId="1" applyNumberFormat="1" applyFont="1" applyBorder="1" applyAlignment="1">
      <alignment horizontal="center" vertical="center" wrapText="1"/>
    </xf>
    <xf numFmtId="164" fontId="3" fillId="0" borderId="33" xfId="1" applyNumberFormat="1" applyFont="1" applyBorder="1"/>
    <xf numFmtId="164" fontId="2" fillId="0" borderId="18" xfId="1" applyNumberFormat="1" applyFont="1" applyBorder="1"/>
    <xf numFmtId="164" fontId="3" fillId="0" borderId="18" xfId="1" applyNumberFormat="1" applyFont="1" applyBorder="1"/>
    <xf numFmtId="42" fontId="3" fillId="0" borderId="18" xfId="0" applyNumberFormat="1" applyFont="1" applyBorder="1"/>
    <xf numFmtId="164" fontId="8" fillId="0" borderId="34" xfId="1" applyNumberFormat="1" applyFont="1" applyBorder="1"/>
    <xf numFmtId="164" fontId="2" fillId="0" borderId="35" xfId="1" applyNumberFormat="1" applyFont="1" applyBorder="1" applyAlignment="1">
      <alignment horizontal="center" vertical="center"/>
    </xf>
    <xf numFmtId="164" fontId="2" fillId="0" borderId="36" xfId="1" applyNumberFormat="1" applyFont="1" applyBorder="1" applyAlignment="1">
      <alignment horizontal="center" vertical="center"/>
    </xf>
    <xf numFmtId="164" fontId="3" fillId="0" borderId="37" xfId="1" applyNumberFormat="1" applyFont="1" applyBorder="1"/>
    <xf numFmtId="164" fontId="2" fillId="0" borderId="36" xfId="1" applyNumberFormat="1" applyFont="1" applyBorder="1"/>
    <xf numFmtId="164" fontId="3" fillId="0" borderId="36" xfId="1" applyNumberFormat="1" applyFont="1" applyBorder="1"/>
    <xf numFmtId="41" fontId="3" fillId="0" borderId="36" xfId="0" applyNumberFormat="1" applyFont="1" applyBorder="1"/>
    <xf numFmtId="41" fontId="3" fillId="0" borderId="36" xfId="0" applyNumberFormat="1" applyFont="1" applyBorder="1" applyAlignment="1">
      <alignment horizontal="right"/>
    </xf>
    <xf numFmtId="164" fontId="8" fillId="0" borderId="18" xfId="1" applyNumberFormat="1" applyFont="1" applyBorder="1"/>
    <xf numFmtId="164" fontId="8" fillId="0" borderId="36" xfId="1" applyNumberFormat="1" applyFont="1" applyBorder="1"/>
    <xf numFmtId="164" fontId="3" fillId="0" borderId="34" xfId="1" applyNumberFormat="1" applyFont="1" applyBorder="1"/>
    <xf numFmtId="164" fontId="3" fillId="0" borderId="38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BFB2-2D27-4DF3-A2B1-FE32699A9FBC}">
  <sheetPr>
    <pageSetUpPr fitToPage="1"/>
  </sheetPr>
  <dimension ref="B2:Q83"/>
  <sheetViews>
    <sheetView tabSelected="1" workbookViewId="0">
      <selection activeCell="B2" sqref="B2:Q83"/>
    </sheetView>
  </sheetViews>
  <sheetFormatPr defaultRowHeight="15" x14ac:dyDescent="0.25"/>
  <cols>
    <col min="2" max="2" width="48.140625" bestFit="1" customWidth="1"/>
    <col min="3" max="3" width="1.7109375" customWidth="1"/>
    <col min="4" max="4" width="14.140625" bestFit="1" customWidth="1"/>
    <col min="5" max="5" width="9.28515625" bestFit="1" customWidth="1"/>
    <col min="6" max="6" width="16.7109375" bestFit="1" customWidth="1"/>
    <col min="7" max="7" width="1.7109375" customWidth="1"/>
    <col min="8" max="8" width="9.28515625" bestFit="1" customWidth="1"/>
    <col min="9" max="9" width="16.7109375" bestFit="1" customWidth="1"/>
    <col min="10" max="10" width="12.28515625" bestFit="1" customWidth="1"/>
    <col min="11" max="11" width="9.28515625" bestFit="1" customWidth="1"/>
    <col min="12" max="12" width="1.7109375" customWidth="1"/>
    <col min="13" max="13" width="12.7109375" customWidth="1"/>
    <col min="14" max="14" width="9.28515625" bestFit="1" customWidth="1"/>
    <col min="15" max="15" width="16.7109375" bestFit="1" customWidth="1"/>
    <col min="16" max="16" width="15.42578125" bestFit="1" customWidth="1"/>
    <col min="17" max="17" width="12.28515625" bestFit="1" customWidth="1"/>
  </cols>
  <sheetData>
    <row r="2" spans="2:17" x14ac:dyDescent="0.25">
      <c r="B2" s="1" t="s">
        <v>0</v>
      </c>
      <c r="C2" s="1"/>
      <c r="D2" s="2"/>
      <c r="E2" s="2"/>
      <c r="F2" s="3"/>
      <c r="G2" s="4"/>
      <c r="H2" s="4"/>
      <c r="I2" s="5"/>
      <c r="J2" s="5"/>
      <c r="K2" s="6"/>
      <c r="L2" s="4"/>
      <c r="M2" s="4"/>
      <c r="N2" s="4"/>
      <c r="O2" s="5"/>
      <c r="P2" s="5"/>
      <c r="Q2" s="5"/>
    </row>
    <row r="3" spans="2:17" ht="18" x14ac:dyDescent="0.25">
      <c r="B3" s="7" t="s">
        <v>1</v>
      </c>
      <c r="C3" s="7"/>
      <c r="D3" s="8"/>
      <c r="E3" s="8"/>
      <c r="F3" s="9"/>
      <c r="G3" s="10"/>
      <c r="H3" s="10"/>
      <c r="I3" s="11"/>
      <c r="J3" s="11"/>
      <c r="K3" s="12"/>
      <c r="L3" s="10"/>
      <c r="M3" s="10"/>
      <c r="N3" s="10"/>
      <c r="O3" s="11"/>
      <c r="P3" s="11"/>
      <c r="Q3" s="11"/>
    </row>
    <row r="4" spans="2:17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15.75" thickTop="1" x14ac:dyDescent="0.25">
      <c r="B5" s="42" t="s">
        <v>2</v>
      </c>
      <c r="C5" s="43"/>
      <c r="D5" s="44" t="s">
        <v>3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</row>
    <row r="6" spans="2:17" x14ac:dyDescent="0.25">
      <c r="B6" s="47"/>
      <c r="C6" s="13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</row>
    <row r="7" spans="2:17" x14ac:dyDescent="0.25">
      <c r="B7" s="47"/>
      <c r="C7" s="78"/>
      <c r="D7" s="17" t="s">
        <v>4</v>
      </c>
      <c r="E7" s="18"/>
      <c r="F7" s="18"/>
      <c r="G7" s="19"/>
      <c r="H7" s="20" t="s">
        <v>5</v>
      </c>
      <c r="I7" s="18"/>
      <c r="J7" s="18"/>
      <c r="K7" s="79"/>
      <c r="L7" s="18" t="s">
        <v>6</v>
      </c>
      <c r="M7" s="18"/>
      <c r="N7" s="18"/>
      <c r="O7" s="18"/>
      <c r="P7" s="18"/>
      <c r="Q7" s="21"/>
    </row>
    <row r="8" spans="2:17" x14ac:dyDescent="0.25">
      <c r="B8" s="47"/>
      <c r="C8" s="78"/>
      <c r="D8" s="22"/>
      <c r="E8" s="48"/>
      <c r="F8" s="48"/>
      <c r="G8" s="23"/>
      <c r="H8" s="24"/>
      <c r="I8" s="48"/>
      <c r="J8" s="48"/>
      <c r="K8" s="80"/>
      <c r="L8" s="48"/>
      <c r="M8" s="48"/>
      <c r="N8" s="48"/>
      <c r="O8" s="48"/>
      <c r="P8" s="48"/>
      <c r="Q8" s="25"/>
    </row>
    <row r="9" spans="2:17" x14ac:dyDescent="0.25">
      <c r="B9" s="47"/>
      <c r="C9" s="78"/>
      <c r="D9" s="22"/>
      <c r="E9" s="48"/>
      <c r="F9" s="48"/>
      <c r="G9" s="23"/>
      <c r="H9" s="26"/>
      <c r="I9" s="15"/>
      <c r="J9" s="15"/>
      <c r="K9" s="81"/>
      <c r="L9" s="48"/>
      <c r="M9" s="48"/>
      <c r="N9" s="48"/>
      <c r="O9" s="48"/>
      <c r="P9" s="48"/>
      <c r="Q9" s="25"/>
    </row>
    <row r="10" spans="2:17" x14ac:dyDescent="0.25">
      <c r="B10" s="47"/>
      <c r="C10" s="78"/>
      <c r="D10" s="17" t="s">
        <v>7</v>
      </c>
      <c r="E10" s="27" t="s">
        <v>8</v>
      </c>
      <c r="F10" s="29" t="s">
        <v>9</v>
      </c>
      <c r="G10" s="29"/>
      <c r="H10" s="27" t="s">
        <v>8</v>
      </c>
      <c r="I10" s="28" t="s">
        <v>9</v>
      </c>
      <c r="J10" s="105" t="s">
        <v>10</v>
      </c>
      <c r="K10" s="82" t="s">
        <v>11</v>
      </c>
      <c r="L10" s="18" t="s">
        <v>7</v>
      </c>
      <c r="M10" s="18"/>
      <c r="N10" s="27" t="s">
        <v>8</v>
      </c>
      <c r="O10" s="28" t="s">
        <v>9</v>
      </c>
      <c r="P10" s="29" t="s">
        <v>10</v>
      </c>
      <c r="Q10" s="30"/>
    </row>
    <row r="11" spans="2:17" x14ac:dyDescent="0.25">
      <c r="B11" s="47"/>
      <c r="C11" s="78"/>
      <c r="D11" s="22"/>
      <c r="E11" s="31"/>
      <c r="F11" s="35"/>
      <c r="G11" s="35"/>
      <c r="H11" s="31"/>
      <c r="I11" s="32"/>
      <c r="J11" s="106"/>
      <c r="K11" s="83"/>
      <c r="L11" s="48"/>
      <c r="M11" s="48"/>
      <c r="N11" s="31"/>
      <c r="O11" s="32"/>
      <c r="P11" s="33"/>
      <c r="Q11" s="34"/>
    </row>
    <row r="12" spans="2:17" x14ac:dyDescent="0.25">
      <c r="B12" s="47"/>
      <c r="C12" s="78"/>
      <c r="D12" s="22"/>
      <c r="E12" s="31"/>
      <c r="F12" s="35"/>
      <c r="G12" s="35"/>
      <c r="H12" s="31"/>
      <c r="I12" s="32"/>
      <c r="J12" s="106"/>
      <c r="K12" s="83"/>
      <c r="L12" s="48"/>
      <c r="M12" s="48"/>
      <c r="N12" s="31"/>
      <c r="O12" s="32"/>
      <c r="P12" s="28" t="s">
        <v>12</v>
      </c>
      <c r="Q12" s="112" t="s">
        <v>13</v>
      </c>
    </row>
    <row r="13" spans="2:17" ht="15.75" thickBot="1" x14ac:dyDescent="0.3">
      <c r="B13" s="47"/>
      <c r="C13" s="78"/>
      <c r="D13" s="22"/>
      <c r="E13" s="31"/>
      <c r="F13" s="35"/>
      <c r="G13" s="35"/>
      <c r="H13" s="31"/>
      <c r="I13" s="32"/>
      <c r="J13" s="106"/>
      <c r="K13" s="83"/>
      <c r="L13" s="48"/>
      <c r="M13" s="48"/>
      <c r="N13" s="31"/>
      <c r="O13" s="32"/>
      <c r="P13" s="32"/>
      <c r="Q13" s="113"/>
    </row>
    <row r="14" spans="2:17" x14ac:dyDescent="0.25">
      <c r="B14" s="74"/>
      <c r="C14" s="75"/>
      <c r="D14" s="84"/>
      <c r="E14" s="99"/>
      <c r="F14" s="77"/>
      <c r="G14" s="76"/>
      <c r="H14" s="99"/>
      <c r="I14" s="107"/>
      <c r="J14" s="107"/>
      <c r="K14" s="85"/>
      <c r="L14" s="76"/>
      <c r="M14" s="76"/>
      <c r="N14" s="99"/>
      <c r="O14" s="107"/>
      <c r="P14" s="107"/>
      <c r="Q14" s="114"/>
    </row>
    <row r="15" spans="2:17" x14ac:dyDescent="0.25">
      <c r="B15" s="53" t="s">
        <v>14</v>
      </c>
      <c r="C15" s="50"/>
      <c r="D15" s="86">
        <v>775</v>
      </c>
      <c r="E15" s="100">
        <v>1550</v>
      </c>
      <c r="F15" s="55">
        <v>352493000</v>
      </c>
      <c r="G15" s="54"/>
      <c r="H15" s="100">
        <v>765</v>
      </c>
      <c r="I15" s="108">
        <v>173153000</v>
      </c>
      <c r="J15" s="108">
        <f>(I15/H15)</f>
        <v>226343.79084967321</v>
      </c>
      <c r="K15" s="87"/>
      <c r="L15" s="54"/>
      <c r="M15" s="54">
        <v>9</v>
      </c>
      <c r="N15" s="100">
        <v>781</v>
      </c>
      <c r="O15" s="108">
        <v>178988000</v>
      </c>
      <c r="P15" s="108">
        <f>(O15/M15)</f>
        <v>19887555.555555556</v>
      </c>
      <c r="Q15" s="115">
        <f>(O15/N15)</f>
        <v>229177.97695262483</v>
      </c>
    </row>
    <row r="16" spans="2:17" x14ac:dyDescent="0.25">
      <c r="B16" s="56"/>
      <c r="C16" s="50"/>
      <c r="D16" s="88"/>
      <c r="E16" s="101"/>
      <c r="F16" s="52"/>
      <c r="G16" s="57"/>
      <c r="H16" s="101"/>
      <c r="I16" s="109"/>
      <c r="J16" s="109"/>
      <c r="K16" s="89"/>
      <c r="L16" s="57"/>
      <c r="M16" s="57"/>
      <c r="N16" s="101"/>
      <c r="O16" s="109"/>
      <c r="P16" s="109"/>
      <c r="Q16" s="116"/>
    </row>
    <row r="17" spans="2:17" x14ac:dyDescent="0.25">
      <c r="B17" s="58" t="s">
        <v>15</v>
      </c>
      <c r="C17" s="50"/>
      <c r="D17" s="86">
        <f>(D19+D23)</f>
        <v>766</v>
      </c>
      <c r="E17" s="100">
        <f>(E19+E23)</f>
        <v>1541</v>
      </c>
      <c r="F17" s="54">
        <f>(F19+F23)</f>
        <v>350368838</v>
      </c>
      <c r="G17" s="54"/>
      <c r="H17" s="100">
        <f>(H19+H23)</f>
        <v>756</v>
      </c>
      <c r="I17" s="100">
        <f>(I19+I23)</f>
        <v>171028775</v>
      </c>
      <c r="J17" s="109">
        <f>(I17/H17)</f>
        <v>226228.53835978836</v>
      </c>
      <c r="K17" s="90"/>
      <c r="L17" s="54"/>
      <c r="M17" s="54">
        <f>(M19+M23)</f>
        <v>9</v>
      </c>
      <c r="N17" s="100">
        <f>(N19+N23)</f>
        <v>781</v>
      </c>
      <c r="O17" s="100">
        <f>(O19+O23)</f>
        <v>178988171</v>
      </c>
      <c r="P17" s="108">
        <f>(O17/M17)</f>
        <v>19887574.555555556</v>
      </c>
      <c r="Q17" s="115">
        <f>(O17/N17)</f>
        <v>229178.19590268887</v>
      </c>
    </row>
    <row r="18" spans="2:17" x14ac:dyDescent="0.25">
      <c r="B18" s="56"/>
      <c r="C18" s="50"/>
      <c r="D18" s="91"/>
      <c r="E18" s="102"/>
      <c r="F18" s="51"/>
      <c r="G18" s="51"/>
      <c r="H18" s="102"/>
      <c r="I18" s="102"/>
      <c r="J18" s="109"/>
      <c r="K18" s="92"/>
      <c r="L18" s="51"/>
      <c r="M18" s="51"/>
      <c r="N18" s="102"/>
      <c r="O18" s="102"/>
      <c r="P18" s="102"/>
      <c r="Q18" s="117"/>
    </row>
    <row r="19" spans="2:17" x14ac:dyDescent="0.25">
      <c r="B19" s="56" t="s">
        <v>16</v>
      </c>
      <c r="C19" s="50"/>
      <c r="D19" s="86">
        <f>(D20+D21+D22)</f>
        <v>741</v>
      </c>
      <c r="E19" s="100">
        <f>(E20+E21+E22)</f>
        <v>1232</v>
      </c>
      <c r="F19" s="54">
        <f>(F20+F21+F22)</f>
        <v>284499309</v>
      </c>
      <c r="G19" s="54"/>
      <c r="H19" s="100">
        <f>(H20+H21+H22)</f>
        <v>732</v>
      </c>
      <c r="I19" s="100">
        <f>(I20+I21+I22)</f>
        <v>165159246</v>
      </c>
      <c r="J19" s="109">
        <f t="shared" ref="J19:J33" si="0">(I19/H19)</f>
        <v>225627.38524590165</v>
      </c>
      <c r="K19" s="90"/>
      <c r="L19" s="54"/>
      <c r="M19" s="54">
        <f>(M20+M21+M22)</f>
        <v>8</v>
      </c>
      <c r="N19" s="100">
        <f>(N20+N21+N22)</f>
        <v>496</v>
      </c>
      <c r="O19" s="100">
        <f>(O20+O21+O22)</f>
        <v>118988171</v>
      </c>
      <c r="P19" s="108">
        <f t="shared" ref="P19:P21" si="1">(O19/M19)</f>
        <v>14873521.375</v>
      </c>
      <c r="Q19" s="115">
        <f t="shared" ref="Q19:Q21" si="2">(O19/N19)</f>
        <v>239895.50604838709</v>
      </c>
    </row>
    <row r="20" spans="2:17" x14ac:dyDescent="0.25">
      <c r="B20" s="59" t="s">
        <v>17</v>
      </c>
      <c r="C20" s="60"/>
      <c r="D20" s="91">
        <f>(D28+D29+D37+D38)</f>
        <v>350</v>
      </c>
      <c r="E20" s="102">
        <f>(E28+E29+E37+E38)</f>
        <v>756</v>
      </c>
      <c r="F20" s="51">
        <f>(F28+F29+F37+F38)</f>
        <v>183557282</v>
      </c>
      <c r="G20" s="51"/>
      <c r="H20" s="102">
        <f>(H28+H29+H37+H38)</f>
        <v>348</v>
      </c>
      <c r="I20" s="102">
        <f>(I28+I29+I37+I38)</f>
        <v>74916657</v>
      </c>
      <c r="J20" s="109">
        <f t="shared" si="0"/>
        <v>215277.75</v>
      </c>
      <c r="K20" s="92"/>
      <c r="L20" s="51"/>
      <c r="M20" s="51">
        <f>(M28+M29+M37+M38)</f>
        <v>2</v>
      </c>
      <c r="N20" s="102">
        <f>(N28+N29+N37+N38)</f>
        <v>408</v>
      </c>
      <c r="O20" s="102">
        <f>(O28+O29+O37+O38)</f>
        <v>108640625</v>
      </c>
      <c r="P20" s="109">
        <f t="shared" si="1"/>
        <v>54320312.5</v>
      </c>
      <c r="Q20" s="116">
        <f t="shared" si="2"/>
        <v>266276.04166666669</v>
      </c>
    </row>
    <row r="21" spans="2:17" x14ac:dyDescent="0.25">
      <c r="B21" s="59" t="s">
        <v>18</v>
      </c>
      <c r="C21" s="60"/>
      <c r="D21" s="91">
        <f>(D30+D31+D32+D36+D41+D42+D43+D56+D60)</f>
        <v>371</v>
      </c>
      <c r="E21" s="102">
        <f>(E30+E31+E32+E36+E41+E42+E43+E56+E60)</f>
        <v>453</v>
      </c>
      <c r="F21" s="51">
        <f>(F30+F31+F32+F36+F41+F42+F43+F56+F60)</f>
        <v>96355863</v>
      </c>
      <c r="G21" s="51"/>
      <c r="H21" s="102">
        <f>(H30+H31+H32+H36+H41+H42+H43+H56+H60)</f>
        <v>365</v>
      </c>
      <c r="I21" s="102">
        <f>(I30+I31+I32+I36+I41+I42+I43+I56+I60)</f>
        <v>86008317</v>
      </c>
      <c r="J21" s="109">
        <f t="shared" si="0"/>
        <v>235639.22465753424</v>
      </c>
      <c r="K21" s="92"/>
      <c r="L21" s="51"/>
      <c r="M21" s="51">
        <f>(M30+M31+M32+M36+M41+M42+M43+M56+M60)</f>
        <v>6</v>
      </c>
      <c r="N21" s="102">
        <f>(N30+N31+N32+N36+N41+N42+N43+N56+N60)</f>
        <v>88</v>
      </c>
      <c r="O21" s="102">
        <f>(O30+O31+O32+O36+O41+O42+O43+O56+O60)</f>
        <v>10347546</v>
      </c>
      <c r="P21" s="109">
        <f t="shared" si="1"/>
        <v>1724591</v>
      </c>
      <c r="Q21" s="116">
        <f t="shared" si="2"/>
        <v>117585.75</v>
      </c>
    </row>
    <row r="22" spans="2:17" x14ac:dyDescent="0.25">
      <c r="B22" s="59" t="s">
        <v>19</v>
      </c>
      <c r="C22" s="60"/>
      <c r="D22" s="91">
        <f>(D50+D67)</f>
        <v>20</v>
      </c>
      <c r="E22" s="102">
        <f>(E50+E67)</f>
        <v>23</v>
      </c>
      <c r="F22" s="51">
        <f>(F50+F67)</f>
        <v>4586164</v>
      </c>
      <c r="G22" s="51"/>
      <c r="H22" s="102">
        <f>(H50+H67)</f>
        <v>19</v>
      </c>
      <c r="I22" s="102">
        <f>(I50+I67)</f>
        <v>4234272</v>
      </c>
      <c r="J22" s="109">
        <f t="shared" si="0"/>
        <v>222856.42105263157</v>
      </c>
      <c r="K22" s="92"/>
      <c r="L22" s="51"/>
      <c r="M22" s="51">
        <f>(M50+M67)</f>
        <v>0</v>
      </c>
      <c r="N22" s="102">
        <f>(N50+N67)</f>
        <v>0</v>
      </c>
      <c r="O22" s="102">
        <f>(O50+O67)</f>
        <v>0</v>
      </c>
      <c r="P22" s="102"/>
      <c r="Q22" s="117"/>
    </row>
    <row r="23" spans="2:17" x14ac:dyDescent="0.25">
      <c r="B23" s="61" t="s">
        <v>20</v>
      </c>
      <c r="C23" s="50"/>
      <c r="D23" s="86">
        <f>(D24+D25)</f>
        <v>25</v>
      </c>
      <c r="E23" s="100">
        <f>(E24+E25)</f>
        <v>309</v>
      </c>
      <c r="F23" s="54">
        <f>(F24+F25)</f>
        <v>65869529</v>
      </c>
      <c r="G23" s="54"/>
      <c r="H23" s="100">
        <f>(H24+H25)</f>
        <v>24</v>
      </c>
      <c r="I23" s="100">
        <f>(I24+I25)</f>
        <v>5869529</v>
      </c>
      <c r="J23" s="109">
        <f t="shared" si="0"/>
        <v>244563.70833333334</v>
      </c>
      <c r="K23" s="90"/>
      <c r="L23" s="54"/>
      <c r="M23" s="54">
        <f>(M24+M25)</f>
        <v>1</v>
      </c>
      <c r="N23" s="100">
        <f>(N24+N25)</f>
        <v>285</v>
      </c>
      <c r="O23" s="100">
        <f>(O24+O25)</f>
        <v>60000000</v>
      </c>
      <c r="P23" s="108">
        <f t="shared" ref="P23:P24" si="3">(O23/M23)</f>
        <v>60000000</v>
      </c>
      <c r="Q23" s="115">
        <f t="shared" ref="Q23:Q24" si="4">(O23/N23)</f>
        <v>210526.31578947368</v>
      </c>
    </row>
    <row r="24" spans="2:17" x14ac:dyDescent="0.25">
      <c r="B24" s="59" t="s">
        <v>21</v>
      </c>
      <c r="C24" s="60"/>
      <c r="D24" s="91">
        <f>(D33)</f>
        <v>7</v>
      </c>
      <c r="E24" s="102">
        <f>(E33)</f>
        <v>291</v>
      </c>
      <c r="F24" s="51">
        <f>(F33)</f>
        <v>60960000</v>
      </c>
      <c r="G24" s="51"/>
      <c r="H24" s="102">
        <f>(H33)</f>
        <v>6</v>
      </c>
      <c r="I24" s="102">
        <f>(I33)</f>
        <v>960000</v>
      </c>
      <c r="J24" s="109">
        <f t="shared" si="0"/>
        <v>160000</v>
      </c>
      <c r="K24" s="92"/>
      <c r="L24" s="51"/>
      <c r="M24" s="51">
        <f>(M33)</f>
        <v>1</v>
      </c>
      <c r="N24" s="102">
        <f>(N33)</f>
        <v>285</v>
      </c>
      <c r="O24" s="102">
        <f>(O33)</f>
        <v>60000000</v>
      </c>
      <c r="P24" s="109">
        <f t="shared" si="3"/>
        <v>60000000</v>
      </c>
      <c r="Q24" s="116">
        <f t="shared" si="4"/>
        <v>210526.31578947368</v>
      </c>
    </row>
    <row r="25" spans="2:17" x14ac:dyDescent="0.25">
      <c r="B25" s="59" t="s">
        <v>22</v>
      </c>
      <c r="C25" s="60"/>
      <c r="D25" s="93">
        <f>(D49+D58+D62+D66+D69)</f>
        <v>18</v>
      </c>
      <c r="E25" s="103">
        <f>(E49+E58+E62+E66+E69)</f>
        <v>18</v>
      </c>
      <c r="F25" s="62">
        <f>(F49+F58+F62+F66+F69)</f>
        <v>4909529</v>
      </c>
      <c r="G25" s="62"/>
      <c r="H25" s="103">
        <f>(H49+H58+H62+H66+H69)</f>
        <v>18</v>
      </c>
      <c r="I25" s="103">
        <f>(I49+I58+I62+I66+I69)</f>
        <v>4909529</v>
      </c>
      <c r="J25" s="109">
        <f t="shared" si="0"/>
        <v>272751.61111111112</v>
      </c>
      <c r="K25" s="92"/>
      <c r="L25" s="51"/>
      <c r="M25" s="62">
        <f>(M49+M58+M62+M66+M69)</f>
        <v>0</v>
      </c>
      <c r="N25" s="103">
        <f>(N49+N58+N62+N66+N69)</f>
        <v>0</v>
      </c>
      <c r="O25" s="103">
        <f>(O49+O58+O62+O66+O69)</f>
        <v>0</v>
      </c>
      <c r="P25" s="103"/>
      <c r="Q25" s="118"/>
    </row>
    <row r="26" spans="2:17" x14ac:dyDescent="0.25">
      <c r="B26" s="56"/>
      <c r="C26" s="50"/>
      <c r="D26" s="91"/>
      <c r="E26" s="102"/>
      <c r="F26" s="52"/>
      <c r="G26" s="51"/>
      <c r="H26" s="102"/>
      <c r="I26" s="109"/>
      <c r="J26" s="109"/>
      <c r="K26" s="92"/>
      <c r="L26" s="51"/>
      <c r="M26" s="51"/>
      <c r="N26" s="102"/>
      <c r="O26" s="109"/>
      <c r="P26" s="109"/>
      <c r="Q26" s="116"/>
    </row>
    <row r="27" spans="2:17" x14ac:dyDescent="0.25">
      <c r="B27" s="58" t="s">
        <v>23</v>
      </c>
      <c r="C27" s="50"/>
      <c r="D27" s="91">
        <f>SUM(D28:D33)</f>
        <v>318</v>
      </c>
      <c r="E27" s="102">
        <f>SUM(E28:E33)</f>
        <v>648</v>
      </c>
      <c r="F27" s="51">
        <f>SUM(F28:F33)</f>
        <v>131370617</v>
      </c>
      <c r="G27" s="51"/>
      <c r="H27" s="102">
        <f>SUM(H28:H33)</f>
        <v>315</v>
      </c>
      <c r="I27" s="110">
        <f>SUM(I28:I33)</f>
        <v>66113917</v>
      </c>
      <c r="J27" s="109">
        <f t="shared" si="0"/>
        <v>209885.45079365079</v>
      </c>
      <c r="K27" s="94"/>
      <c r="L27" s="54"/>
      <c r="M27" s="51">
        <f>SUM(M28:M33)</f>
        <v>3</v>
      </c>
      <c r="N27" s="102">
        <f>SUM(N28:N33)</f>
        <v>333</v>
      </c>
      <c r="O27" s="110">
        <f>SUM(O28:O33)</f>
        <v>65256700</v>
      </c>
      <c r="P27" s="108">
        <f>(O27/M27)</f>
        <v>21752233.333333332</v>
      </c>
      <c r="Q27" s="115">
        <f>(O27/N27)</f>
        <v>195966.06606606607</v>
      </c>
    </row>
    <row r="28" spans="2:17" x14ac:dyDescent="0.25">
      <c r="B28" s="64" t="s">
        <v>24</v>
      </c>
      <c r="C28" s="50"/>
      <c r="D28" s="91">
        <v>146</v>
      </c>
      <c r="E28" s="102">
        <v>146</v>
      </c>
      <c r="F28" s="51">
        <v>23780285</v>
      </c>
      <c r="G28" s="51"/>
      <c r="H28" s="102">
        <v>146</v>
      </c>
      <c r="I28" s="110">
        <v>23780285</v>
      </c>
      <c r="J28" s="109">
        <f t="shared" si="0"/>
        <v>162878.66438356164</v>
      </c>
      <c r="K28" s="95">
        <v>17</v>
      </c>
      <c r="L28" s="63"/>
      <c r="M28" s="51">
        <v>0</v>
      </c>
      <c r="N28" s="102">
        <v>0</v>
      </c>
      <c r="O28" s="110">
        <v>0</v>
      </c>
      <c r="P28" s="109"/>
      <c r="Q28" s="116"/>
    </row>
    <row r="29" spans="2:17" x14ac:dyDescent="0.25">
      <c r="B29" s="64" t="s">
        <v>25</v>
      </c>
      <c r="C29" s="50"/>
      <c r="D29" s="91">
        <v>33</v>
      </c>
      <c r="E29" s="102">
        <v>33</v>
      </c>
      <c r="F29" s="51">
        <v>12323000</v>
      </c>
      <c r="G29" s="51"/>
      <c r="H29" s="102">
        <v>33</v>
      </c>
      <c r="I29" s="110">
        <v>12323000</v>
      </c>
      <c r="J29" s="109">
        <f t="shared" si="0"/>
        <v>373424.24242424243</v>
      </c>
      <c r="K29" s="95">
        <v>1</v>
      </c>
      <c r="L29" s="63"/>
      <c r="M29" s="51">
        <v>0</v>
      </c>
      <c r="N29" s="102">
        <v>0</v>
      </c>
      <c r="O29" s="110">
        <v>0</v>
      </c>
      <c r="P29" s="109"/>
      <c r="Q29" s="116"/>
    </row>
    <row r="30" spans="2:17" x14ac:dyDescent="0.25">
      <c r="B30" s="64" t="s">
        <v>26</v>
      </c>
      <c r="C30" s="50"/>
      <c r="D30" s="91">
        <v>21</v>
      </c>
      <c r="E30" s="102">
        <v>21</v>
      </c>
      <c r="F30" s="51">
        <v>5143216</v>
      </c>
      <c r="G30" s="51"/>
      <c r="H30" s="102">
        <v>21</v>
      </c>
      <c r="I30" s="110">
        <v>5143216</v>
      </c>
      <c r="J30" s="109">
        <f t="shared" si="0"/>
        <v>244915.04761904763</v>
      </c>
      <c r="K30" s="95">
        <v>6</v>
      </c>
      <c r="L30" s="63"/>
      <c r="M30" s="51">
        <v>0</v>
      </c>
      <c r="N30" s="102">
        <v>0</v>
      </c>
      <c r="O30" s="110">
        <v>0</v>
      </c>
      <c r="P30" s="109"/>
      <c r="Q30" s="116"/>
    </row>
    <row r="31" spans="2:17" x14ac:dyDescent="0.25">
      <c r="B31" s="64" t="s">
        <v>27</v>
      </c>
      <c r="C31" s="50"/>
      <c r="D31" s="91">
        <v>48</v>
      </c>
      <c r="E31" s="102">
        <v>94</v>
      </c>
      <c r="F31" s="51">
        <v>18627982</v>
      </c>
      <c r="G31" s="51"/>
      <c r="H31" s="102">
        <v>46</v>
      </c>
      <c r="I31" s="110">
        <v>13371282</v>
      </c>
      <c r="J31" s="109">
        <f t="shared" si="0"/>
        <v>290680.04347826086</v>
      </c>
      <c r="K31" s="95">
        <v>2</v>
      </c>
      <c r="L31" s="63"/>
      <c r="M31" s="51">
        <v>2</v>
      </c>
      <c r="N31" s="102">
        <v>48</v>
      </c>
      <c r="O31" s="110">
        <v>5256700</v>
      </c>
      <c r="P31" s="109">
        <f>(O31/M31)</f>
        <v>2628350</v>
      </c>
      <c r="Q31" s="116">
        <f>(O31/N31)</f>
        <v>109514.58333333333</v>
      </c>
    </row>
    <row r="32" spans="2:17" x14ac:dyDescent="0.25">
      <c r="B32" s="64" t="s">
        <v>28</v>
      </c>
      <c r="C32" s="50"/>
      <c r="D32" s="91">
        <v>63</v>
      </c>
      <c r="E32" s="102">
        <v>63</v>
      </c>
      <c r="F32" s="51">
        <v>10536134</v>
      </c>
      <c r="G32" s="51"/>
      <c r="H32" s="102">
        <v>63</v>
      </c>
      <c r="I32" s="110">
        <v>10536134</v>
      </c>
      <c r="J32" s="109">
        <f t="shared" si="0"/>
        <v>167240.22222222222</v>
      </c>
      <c r="K32" s="95">
        <v>16</v>
      </c>
      <c r="L32" s="63"/>
      <c r="M32" s="51">
        <v>0</v>
      </c>
      <c r="N32" s="102">
        <v>0</v>
      </c>
      <c r="O32" s="110">
        <v>0</v>
      </c>
      <c r="P32" s="109"/>
      <c r="Q32" s="116"/>
    </row>
    <row r="33" spans="2:17" x14ac:dyDescent="0.25">
      <c r="B33" s="64" t="s">
        <v>29</v>
      </c>
      <c r="C33" s="50"/>
      <c r="D33" s="91">
        <v>7</v>
      </c>
      <c r="E33" s="102">
        <v>291</v>
      </c>
      <c r="F33" s="51">
        <v>60960000</v>
      </c>
      <c r="G33" s="51"/>
      <c r="H33" s="102">
        <v>6</v>
      </c>
      <c r="I33" s="110">
        <v>960000</v>
      </c>
      <c r="J33" s="109">
        <f t="shared" si="0"/>
        <v>160000</v>
      </c>
      <c r="K33" s="95">
        <v>18</v>
      </c>
      <c r="L33" s="63"/>
      <c r="M33" s="51">
        <v>1</v>
      </c>
      <c r="N33" s="102">
        <v>285</v>
      </c>
      <c r="O33" s="110">
        <v>60000000</v>
      </c>
      <c r="P33" s="109">
        <f>(O33/M33)</f>
        <v>60000000</v>
      </c>
      <c r="Q33" s="116">
        <f>(O33/N33)</f>
        <v>210526.31578947368</v>
      </c>
    </row>
    <row r="34" spans="2:17" x14ac:dyDescent="0.25">
      <c r="B34" s="49"/>
      <c r="C34" s="50"/>
      <c r="D34" s="91"/>
      <c r="E34" s="102"/>
      <c r="F34" s="52"/>
      <c r="G34" s="51"/>
      <c r="H34" s="102"/>
      <c r="I34" s="109"/>
      <c r="J34" s="102"/>
      <c r="K34" s="89"/>
      <c r="L34" s="63"/>
      <c r="M34" s="51"/>
      <c r="N34" s="102"/>
      <c r="O34" s="109"/>
      <c r="P34" s="109"/>
      <c r="Q34" s="116"/>
    </row>
    <row r="35" spans="2:17" x14ac:dyDescent="0.25">
      <c r="B35" s="58" t="s">
        <v>30</v>
      </c>
      <c r="C35" s="50"/>
      <c r="D35" s="91">
        <f>SUM(D36:D38)</f>
        <v>233</v>
      </c>
      <c r="E35" s="102">
        <f>SUM(E36:E38)</f>
        <v>671</v>
      </c>
      <c r="F35" s="51">
        <f>SUM(F36:F38)</f>
        <v>165403617</v>
      </c>
      <c r="G35" s="51"/>
      <c r="H35" s="102">
        <f>SUM(H36:H38)</f>
        <v>228</v>
      </c>
      <c r="I35" s="110">
        <f>SUM(I36:I38)</f>
        <v>52567983</v>
      </c>
      <c r="J35" s="109">
        <f t="shared" ref="J35" si="5">(I35/H35)</f>
        <v>230561.32894736843</v>
      </c>
      <c r="K35" s="96"/>
      <c r="L35" s="63"/>
      <c r="M35" s="51">
        <f>SUM(M36:M38)</f>
        <v>5</v>
      </c>
      <c r="N35" s="102">
        <f>SUM(N36:N38)</f>
        <v>443</v>
      </c>
      <c r="O35" s="110">
        <f>SUM(O36:O38)</f>
        <v>112835634</v>
      </c>
      <c r="P35" s="108">
        <f t="shared" ref="P35:P37" si="6">(O35/M35)</f>
        <v>22567126.800000001</v>
      </c>
      <c r="Q35" s="115">
        <f t="shared" ref="Q35:Q37" si="7">(O35/N35)</f>
        <v>254707.97742663656</v>
      </c>
    </row>
    <row r="36" spans="2:17" x14ac:dyDescent="0.25">
      <c r="B36" s="64" t="s">
        <v>31</v>
      </c>
      <c r="C36" s="50"/>
      <c r="D36" s="91">
        <v>62</v>
      </c>
      <c r="E36" s="102">
        <v>94</v>
      </c>
      <c r="F36" s="51">
        <v>17949620</v>
      </c>
      <c r="G36" s="51"/>
      <c r="H36" s="102">
        <v>59</v>
      </c>
      <c r="I36" s="110">
        <v>13754611</v>
      </c>
      <c r="J36" s="109">
        <f>(I36/H36)</f>
        <v>233129</v>
      </c>
      <c r="K36" s="95">
        <v>9</v>
      </c>
      <c r="L36" s="63"/>
      <c r="M36" s="51">
        <v>3</v>
      </c>
      <c r="N36" s="102">
        <v>35</v>
      </c>
      <c r="O36" s="110">
        <v>4195009</v>
      </c>
      <c r="P36" s="109">
        <f t="shared" si="6"/>
        <v>1398336.3333333333</v>
      </c>
      <c r="Q36" s="116">
        <f t="shared" si="7"/>
        <v>119857.4</v>
      </c>
    </row>
    <row r="37" spans="2:17" x14ac:dyDescent="0.25">
      <c r="B37" s="64" t="s">
        <v>32</v>
      </c>
      <c r="C37" s="50"/>
      <c r="D37" s="91">
        <v>61</v>
      </c>
      <c r="E37" s="102">
        <v>467</v>
      </c>
      <c r="F37" s="51">
        <v>121621988</v>
      </c>
      <c r="G37" s="51"/>
      <c r="H37" s="102">
        <v>59</v>
      </c>
      <c r="I37" s="110">
        <v>12981363</v>
      </c>
      <c r="J37" s="109">
        <f>(I37/H37)</f>
        <v>220023.10169491524</v>
      </c>
      <c r="K37" s="95">
        <v>13</v>
      </c>
      <c r="L37" s="63"/>
      <c r="M37" s="51">
        <v>2</v>
      </c>
      <c r="N37" s="102">
        <v>408</v>
      </c>
      <c r="O37" s="110">
        <v>108640625</v>
      </c>
      <c r="P37" s="109">
        <f t="shared" si="6"/>
        <v>54320312.5</v>
      </c>
      <c r="Q37" s="116">
        <f t="shared" si="7"/>
        <v>266276.04166666669</v>
      </c>
    </row>
    <row r="38" spans="2:17" x14ac:dyDescent="0.25">
      <c r="B38" s="64" t="s">
        <v>33</v>
      </c>
      <c r="C38" s="50"/>
      <c r="D38" s="91">
        <v>110</v>
      </c>
      <c r="E38" s="102">
        <v>110</v>
      </c>
      <c r="F38" s="51">
        <v>25832009</v>
      </c>
      <c r="G38" s="51"/>
      <c r="H38" s="102">
        <v>110</v>
      </c>
      <c r="I38" s="110">
        <v>25832009</v>
      </c>
      <c r="J38" s="109">
        <f>(I38/H38)</f>
        <v>234836.44545454546</v>
      </c>
      <c r="K38" s="95">
        <v>8</v>
      </c>
      <c r="L38" s="63"/>
      <c r="M38" s="51">
        <v>0</v>
      </c>
      <c r="N38" s="102">
        <v>0</v>
      </c>
      <c r="O38" s="110">
        <v>0</v>
      </c>
      <c r="P38" s="109"/>
      <c r="Q38" s="116"/>
    </row>
    <row r="39" spans="2:17" x14ac:dyDescent="0.25">
      <c r="B39" s="49"/>
      <c r="C39" s="50"/>
      <c r="D39" s="91"/>
      <c r="E39" s="102"/>
      <c r="F39" s="52"/>
      <c r="G39" s="51"/>
      <c r="H39" s="102"/>
      <c r="I39" s="109"/>
      <c r="J39" s="102"/>
      <c r="K39" s="96"/>
      <c r="L39" s="63"/>
      <c r="M39" s="51"/>
      <c r="N39" s="102"/>
      <c r="O39" s="109"/>
      <c r="P39" s="109"/>
      <c r="Q39" s="116"/>
    </row>
    <row r="40" spans="2:17" x14ac:dyDescent="0.25">
      <c r="B40" s="58" t="s">
        <v>34</v>
      </c>
      <c r="C40" s="50"/>
      <c r="D40" s="91">
        <f>SUM(D41:D43)</f>
        <v>143</v>
      </c>
      <c r="E40" s="102">
        <f>SUM(E41:E43)</f>
        <v>147</v>
      </c>
      <c r="F40" s="51">
        <f>SUM(F41:F43)</f>
        <v>35889035</v>
      </c>
      <c r="G40" s="51"/>
      <c r="H40" s="102">
        <f>SUM(H41:H43)</f>
        <v>142</v>
      </c>
      <c r="I40" s="110">
        <f>SUM(I41:I43)</f>
        <v>34993198</v>
      </c>
      <c r="J40" s="109">
        <f t="shared" ref="J40" si="8">(I40/H40)</f>
        <v>246430.97183098592</v>
      </c>
      <c r="K40" s="96"/>
      <c r="L40" s="63"/>
      <c r="M40" s="51">
        <f>SUM(M41:M43)</f>
        <v>1</v>
      </c>
      <c r="N40" s="102">
        <f>SUM(N41:N43)</f>
        <v>5</v>
      </c>
      <c r="O40" s="110">
        <f>SUM(O41:O43)</f>
        <v>895837</v>
      </c>
      <c r="P40" s="108">
        <f>(O40/M40)</f>
        <v>895837</v>
      </c>
      <c r="Q40" s="115">
        <f>(O40/N40)</f>
        <v>179167.4</v>
      </c>
    </row>
    <row r="41" spans="2:17" x14ac:dyDescent="0.25">
      <c r="B41" s="64" t="s">
        <v>35</v>
      </c>
      <c r="C41" s="50"/>
      <c r="D41" s="91">
        <v>15</v>
      </c>
      <c r="E41" s="102">
        <v>15</v>
      </c>
      <c r="F41" s="51">
        <v>3496935</v>
      </c>
      <c r="G41" s="51"/>
      <c r="H41" s="102">
        <v>15</v>
      </c>
      <c r="I41" s="110">
        <v>3496935</v>
      </c>
      <c r="J41" s="109">
        <f>(I41/H41)</f>
        <v>233129</v>
      </c>
      <c r="K41" s="95">
        <v>9</v>
      </c>
      <c r="L41" s="63"/>
      <c r="M41" s="51">
        <v>0</v>
      </c>
      <c r="N41" s="102">
        <v>0</v>
      </c>
      <c r="O41" s="110">
        <v>0</v>
      </c>
      <c r="P41" s="109"/>
      <c r="Q41" s="116"/>
    </row>
    <row r="42" spans="2:17" x14ac:dyDescent="0.25">
      <c r="B42" s="64" t="s">
        <v>36</v>
      </c>
      <c r="C42" s="50"/>
      <c r="D42" s="91">
        <v>75</v>
      </c>
      <c r="E42" s="102">
        <v>75</v>
      </c>
      <c r="F42" s="51">
        <v>19721000</v>
      </c>
      <c r="G42" s="51"/>
      <c r="H42" s="102">
        <v>75</v>
      </c>
      <c r="I42" s="110">
        <v>19721000</v>
      </c>
      <c r="J42" s="109">
        <f>(I42/H42)</f>
        <v>262946.66666666669</v>
      </c>
      <c r="K42" s="95">
        <v>4</v>
      </c>
      <c r="L42" s="63"/>
      <c r="M42" s="51">
        <v>0</v>
      </c>
      <c r="N42" s="102">
        <v>0</v>
      </c>
      <c r="O42" s="110">
        <v>0</v>
      </c>
      <c r="P42" s="109"/>
      <c r="Q42" s="116"/>
    </row>
    <row r="43" spans="2:17" x14ac:dyDescent="0.25">
      <c r="B43" s="64" t="s">
        <v>37</v>
      </c>
      <c r="C43" s="50"/>
      <c r="D43" s="91">
        <v>53</v>
      </c>
      <c r="E43" s="102">
        <v>57</v>
      </c>
      <c r="F43" s="51">
        <v>12671100</v>
      </c>
      <c r="G43" s="51"/>
      <c r="H43" s="102">
        <v>52</v>
      </c>
      <c r="I43" s="110">
        <v>11775263</v>
      </c>
      <c r="J43" s="109">
        <f>(I43/H43)</f>
        <v>226447.36538461538</v>
      </c>
      <c r="K43" s="95">
        <v>11</v>
      </c>
      <c r="L43" s="63"/>
      <c r="M43" s="51">
        <v>1</v>
      </c>
      <c r="N43" s="102">
        <v>5</v>
      </c>
      <c r="O43" s="110">
        <v>895837</v>
      </c>
      <c r="P43" s="109">
        <f>(O43/M43)</f>
        <v>895837</v>
      </c>
      <c r="Q43" s="116">
        <f>(O43/N43)</f>
        <v>179167.4</v>
      </c>
    </row>
    <row r="44" spans="2:17" x14ac:dyDescent="0.25">
      <c r="B44" s="64"/>
      <c r="C44" s="50"/>
      <c r="D44" s="91"/>
      <c r="E44" s="102"/>
      <c r="F44" s="52"/>
      <c r="G44" s="51"/>
      <c r="H44" s="102"/>
      <c r="I44" s="109"/>
      <c r="J44" s="102"/>
      <c r="K44" s="96"/>
      <c r="L44" s="63"/>
      <c r="M44" s="51"/>
      <c r="N44" s="102"/>
      <c r="O44" s="109"/>
      <c r="P44" s="109"/>
      <c r="Q44" s="116"/>
    </row>
    <row r="45" spans="2:17" x14ac:dyDescent="0.25">
      <c r="B45" s="58" t="s">
        <v>38</v>
      </c>
      <c r="C45" s="50"/>
      <c r="D45" s="91"/>
      <c r="E45" s="102"/>
      <c r="F45" s="51"/>
      <c r="G45" s="51"/>
      <c r="H45" s="102"/>
      <c r="I45" s="110"/>
      <c r="J45" s="102"/>
      <c r="K45" s="96"/>
      <c r="L45" s="63"/>
      <c r="M45" s="51"/>
      <c r="N45" s="102"/>
      <c r="O45" s="110"/>
      <c r="P45" s="109"/>
      <c r="Q45" s="116"/>
    </row>
    <row r="46" spans="2:17" x14ac:dyDescent="0.25">
      <c r="B46" s="64" t="s">
        <v>39</v>
      </c>
      <c r="C46" s="50"/>
      <c r="D46" s="88"/>
      <c r="E46" s="101"/>
      <c r="F46" s="57"/>
      <c r="G46" s="57"/>
      <c r="H46" s="101"/>
      <c r="I46" s="110"/>
      <c r="J46" s="101"/>
      <c r="K46" s="96"/>
      <c r="L46" s="63"/>
      <c r="M46" s="57"/>
      <c r="N46" s="101"/>
      <c r="O46" s="110"/>
      <c r="P46" s="109"/>
      <c r="Q46" s="116"/>
    </row>
    <row r="47" spans="2:17" x14ac:dyDescent="0.25">
      <c r="B47" s="65" t="s">
        <v>40</v>
      </c>
      <c r="C47" s="50"/>
      <c r="D47" s="91"/>
      <c r="E47" s="102"/>
      <c r="F47" s="51"/>
      <c r="G47" s="51"/>
      <c r="H47" s="102"/>
      <c r="I47" s="110"/>
      <c r="J47" s="102"/>
      <c r="K47" s="96"/>
      <c r="L47" s="63"/>
      <c r="M47" s="51"/>
      <c r="N47" s="102"/>
      <c r="O47" s="110"/>
      <c r="P47" s="109"/>
      <c r="Q47" s="116"/>
    </row>
    <row r="48" spans="2:17" x14ac:dyDescent="0.25">
      <c r="B48" s="65" t="s">
        <v>41</v>
      </c>
      <c r="C48" s="50"/>
      <c r="D48" s="91"/>
      <c r="E48" s="102"/>
      <c r="F48" s="51"/>
      <c r="G48" s="51"/>
      <c r="H48" s="102"/>
      <c r="I48" s="110"/>
      <c r="J48" s="102"/>
      <c r="K48" s="96"/>
      <c r="L48" s="63"/>
      <c r="M48" s="51"/>
      <c r="N48" s="102"/>
      <c r="O48" s="110"/>
      <c r="P48" s="109"/>
      <c r="Q48" s="116"/>
    </row>
    <row r="49" spans="2:17" x14ac:dyDescent="0.25">
      <c r="B49" s="64" t="s">
        <v>42</v>
      </c>
      <c r="C49" s="50"/>
      <c r="D49" s="91">
        <v>11</v>
      </c>
      <c r="E49" s="102">
        <v>11</v>
      </c>
      <c r="F49" s="51">
        <v>2626941</v>
      </c>
      <c r="G49" s="51"/>
      <c r="H49" s="102">
        <v>11</v>
      </c>
      <c r="I49" s="110">
        <v>2626941</v>
      </c>
      <c r="J49" s="109">
        <f>(I49/H49)</f>
        <v>238812.81818181818</v>
      </c>
      <c r="K49" s="95">
        <v>7</v>
      </c>
      <c r="L49" s="63"/>
      <c r="M49" s="51">
        <v>0</v>
      </c>
      <c r="N49" s="102">
        <v>0</v>
      </c>
      <c r="O49" s="110">
        <v>0</v>
      </c>
      <c r="P49" s="109"/>
      <c r="Q49" s="116"/>
    </row>
    <row r="50" spans="2:17" x14ac:dyDescent="0.25">
      <c r="B50" s="64" t="s">
        <v>43</v>
      </c>
      <c r="C50" s="50"/>
      <c r="D50" s="91">
        <v>11</v>
      </c>
      <c r="E50" s="102">
        <v>11</v>
      </c>
      <c r="F50" s="51">
        <v>2889960</v>
      </c>
      <c r="G50" s="51"/>
      <c r="H50" s="102">
        <v>11</v>
      </c>
      <c r="I50" s="110">
        <v>2889960</v>
      </c>
      <c r="J50" s="109">
        <f>(I50/H50)</f>
        <v>262723.63636363635</v>
      </c>
      <c r="K50" s="95">
        <v>5</v>
      </c>
      <c r="L50" s="63"/>
      <c r="M50" s="51">
        <v>0</v>
      </c>
      <c r="N50" s="102">
        <v>0</v>
      </c>
      <c r="O50" s="110">
        <v>0</v>
      </c>
      <c r="P50" s="109"/>
      <c r="Q50" s="116"/>
    </row>
    <row r="51" spans="2:17" x14ac:dyDescent="0.25">
      <c r="B51" s="64"/>
      <c r="C51" s="50"/>
      <c r="D51" s="91"/>
      <c r="E51" s="102"/>
      <c r="F51" s="51"/>
      <c r="G51" s="51"/>
      <c r="H51" s="102"/>
      <c r="I51" s="110"/>
      <c r="J51" s="102"/>
      <c r="K51" s="96"/>
      <c r="L51" s="63"/>
      <c r="M51" s="51"/>
      <c r="N51" s="102"/>
      <c r="O51" s="110"/>
      <c r="P51" s="109"/>
      <c r="Q51" s="116"/>
    </row>
    <row r="52" spans="2:17" x14ac:dyDescent="0.25">
      <c r="B52" s="58" t="s">
        <v>44</v>
      </c>
      <c r="C52" s="50"/>
      <c r="D52" s="91"/>
      <c r="E52" s="102"/>
      <c r="F52" s="51"/>
      <c r="G52" s="51"/>
      <c r="H52" s="102"/>
      <c r="I52" s="110"/>
      <c r="J52" s="102"/>
      <c r="K52" s="96"/>
      <c r="L52" s="63"/>
      <c r="M52" s="51"/>
      <c r="N52" s="102"/>
      <c r="O52" s="110"/>
      <c r="P52" s="109"/>
      <c r="Q52" s="116"/>
    </row>
    <row r="53" spans="2:17" x14ac:dyDescent="0.25">
      <c r="B53" s="64" t="s">
        <v>45</v>
      </c>
      <c r="C53" s="50"/>
      <c r="D53" s="91"/>
      <c r="E53" s="102"/>
      <c r="F53" s="51"/>
      <c r="G53" s="51"/>
      <c r="H53" s="102"/>
      <c r="I53" s="110"/>
      <c r="J53" s="102"/>
      <c r="K53" s="96"/>
      <c r="L53" s="63"/>
      <c r="M53" s="51"/>
      <c r="N53" s="102"/>
      <c r="O53" s="110"/>
      <c r="P53" s="109"/>
      <c r="Q53" s="116"/>
    </row>
    <row r="54" spans="2:17" x14ac:dyDescent="0.25">
      <c r="B54" s="65" t="s">
        <v>46</v>
      </c>
      <c r="C54" s="50"/>
      <c r="D54" s="91"/>
      <c r="E54" s="102"/>
      <c r="F54" s="51"/>
      <c r="G54" s="51"/>
      <c r="H54" s="102"/>
      <c r="I54" s="110"/>
      <c r="J54" s="102"/>
      <c r="K54" s="96"/>
      <c r="L54" s="63"/>
      <c r="M54" s="51"/>
      <c r="N54" s="102"/>
      <c r="O54" s="110"/>
      <c r="P54" s="109"/>
      <c r="Q54" s="116"/>
    </row>
    <row r="55" spans="2:17" x14ac:dyDescent="0.25">
      <c r="B55" s="65" t="s">
        <v>47</v>
      </c>
      <c r="C55" s="50"/>
      <c r="D55" s="91"/>
      <c r="E55" s="102"/>
      <c r="F55" s="51"/>
      <c r="G55" s="51"/>
      <c r="H55" s="102"/>
      <c r="I55" s="110"/>
      <c r="J55" s="102"/>
      <c r="K55" s="96"/>
      <c r="L55" s="63"/>
      <c r="M55" s="51"/>
      <c r="N55" s="102"/>
      <c r="O55" s="110"/>
      <c r="P55" s="109"/>
      <c r="Q55" s="116"/>
    </row>
    <row r="56" spans="2:17" x14ac:dyDescent="0.25">
      <c r="B56" s="64" t="s">
        <v>48</v>
      </c>
      <c r="C56" s="50"/>
      <c r="D56" s="91">
        <v>20</v>
      </c>
      <c r="E56" s="102">
        <v>20</v>
      </c>
      <c r="F56" s="51">
        <v>5411260</v>
      </c>
      <c r="G56" s="51"/>
      <c r="H56" s="102">
        <v>20</v>
      </c>
      <c r="I56" s="110">
        <v>5411260</v>
      </c>
      <c r="J56" s="109">
        <f>(I56/H56)</f>
        <v>270563</v>
      </c>
      <c r="K56" s="95">
        <v>3</v>
      </c>
      <c r="L56" s="63"/>
      <c r="M56" s="51">
        <v>0</v>
      </c>
      <c r="N56" s="102">
        <v>0</v>
      </c>
      <c r="O56" s="110">
        <v>0</v>
      </c>
      <c r="P56" s="109"/>
      <c r="Q56" s="116"/>
    </row>
    <row r="57" spans="2:17" x14ac:dyDescent="0.25">
      <c r="B57" s="64" t="s">
        <v>49</v>
      </c>
      <c r="C57" s="50"/>
      <c r="D57" s="91"/>
      <c r="E57" s="102"/>
      <c r="F57" s="51"/>
      <c r="G57" s="51"/>
      <c r="H57" s="102"/>
      <c r="I57" s="110"/>
      <c r="J57" s="102"/>
      <c r="K57" s="96"/>
      <c r="L57" s="63"/>
      <c r="M57" s="51"/>
      <c r="N57" s="102"/>
      <c r="O57" s="110"/>
      <c r="P57" s="109"/>
      <c r="Q57" s="116"/>
    </row>
    <row r="58" spans="2:17" x14ac:dyDescent="0.25">
      <c r="B58" s="65" t="s">
        <v>50</v>
      </c>
      <c r="C58" s="50"/>
      <c r="D58" s="91">
        <v>0</v>
      </c>
      <c r="E58" s="102">
        <v>0</v>
      </c>
      <c r="F58" s="51">
        <v>0</v>
      </c>
      <c r="G58" s="51"/>
      <c r="H58" s="102">
        <v>0</v>
      </c>
      <c r="I58" s="110">
        <v>0</v>
      </c>
      <c r="J58" s="102"/>
      <c r="K58" s="96"/>
      <c r="L58" s="63"/>
      <c r="M58" s="51">
        <v>0</v>
      </c>
      <c r="N58" s="102">
        <v>0</v>
      </c>
      <c r="O58" s="110">
        <v>0</v>
      </c>
      <c r="P58" s="109"/>
      <c r="Q58" s="116"/>
    </row>
    <row r="59" spans="2:17" x14ac:dyDescent="0.25">
      <c r="B59" s="65" t="s">
        <v>51</v>
      </c>
      <c r="C59" s="50"/>
      <c r="D59" s="91"/>
      <c r="E59" s="102"/>
      <c r="F59" s="51"/>
      <c r="G59" s="51"/>
      <c r="H59" s="102"/>
      <c r="I59" s="110"/>
      <c r="J59" s="102"/>
      <c r="K59" s="96"/>
      <c r="L59" s="63"/>
      <c r="M59" s="51"/>
      <c r="N59" s="102"/>
      <c r="O59" s="110"/>
      <c r="P59" s="109"/>
      <c r="Q59" s="116"/>
    </row>
    <row r="60" spans="2:17" x14ac:dyDescent="0.25">
      <c r="B60" s="64" t="s">
        <v>52</v>
      </c>
      <c r="C60" s="50"/>
      <c r="D60" s="91">
        <v>14</v>
      </c>
      <c r="E60" s="102">
        <v>14</v>
      </c>
      <c r="F60" s="51">
        <v>2798616</v>
      </c>
      <c r="G60" s="51"/>
      <c r="H60" s="102">
        <v>14</v>
      </c>
      <c r="I60" s="110">
        <v>2798616</v>
      </c>
      <c r="J60" s="109">
        <f>(I60/H60)</f>
        <v>199901.14285714287</v>
      </c>
      <c r="K60" s="95">
        <v>14</v>
      </c>
      <c r="L60" s="63"/>
      <c r="M60" s="51">
        <v>0</v>
      </c>
      <c r="N60" s="102">
        <v>0</v>
      </c>
      <c r="O60" s="110">
        <v>0</v>
      </c>
      <c r="P60" s="109"/>
      <c r="Q60" s="116"/>
    </row>
    <row r="61" spans="2:17" x14ac:dyDescent="0.25">
      <c r="B61" s="64" t="s">
        <v>53</v>
      </c>
      <c r="C61" s="50"/>
      <c r="D61" s="91"/>
      <c r="E61" s="102"/>
      <c r="F61" s="51"/>
      <c r="G61" s="51"/>
      <c r="H61" s="102"/>
      <c r="I61" s="110"/>
      <c r="J61" s="102"/>
      <c r="K61" s="96"/>
      <c r="L61" s="63"/>
      <c r="M61" s="51"/>
      <c r="N61" s="102"/>
      <c r="O61" s="110"/>
      <c r="P61" s="109"/>
      <c r="Q61" s="116"/>
    </row>
    <row r="62" spans="2:17" x14ac:dyDescent="0.25">
      <c r="B62" s="65" t="s">
        <v>54</v>
      </c>
      <c r="C62" s="50"/>
      <c r="D62" s="91">
        <v>5</v>
      </c>
      <c r="E62" s="102">
        <v>5</v>
      </c>
      <c r="F62" s="51">
        <v>1824634</v>
      </c>
      <c r="G62" s="51"/>
      <c r="H62" s="102">
        <v>5</v>
      </c>
      <c r="I62" s="110">
        <v>1824634</v>
      </c>
      <c r="J62" s="109">
        <f t="shared" ref="J62" si="9">(I62/H62)</f>
        <v>364926.8</v>
      </c>
      <c r="K62" s="96"/>
      <c r="L62" s="63"/>
      <c r="M62" s="51">
        <v>0</v>
      </c>
      <c r="N62" s="102">
        <v>0</v>
      </c>
      <c r="O62" s="110">
        <v>0</v>
      </c>
      <c r="P62" s="109"/>
      <c r="Q62" s="116"/>
    </row>
    <row r="63" spans="2:17" x14ac:dyDescent="0.25">
      <c r="B63" s="66"/>
      <c r="C63" s="50"/>
      <c r="D63" s="91"/>
      <c r="E63" s="102"/>
      <c r="F63" s="51"/>
      <c r="G63" s="51"/>
      <c r="H63" s="102"/>
      <c r="I63" s="110"/>
      <c r="J63" s="102"/>
      <c r="K63" s="96"/>
      <c r="L63" s="63"/>
      <c r="M63" s="51"/>
      <c r="N63" s="102"/>
      <c r="O63" s="110"/>
      <c r="P63" s="109"/>
      <c r="Q63" s="116"/>
    </row>
    <row r="64" spans="2:17" x14ac:dyDescent="0.25">
      <c r="B64" s="58" t="s">
        <v>55</v>
      </c>
      <c r="C64" s="50"/>
      <c r="D64" s="91"/>
      <c r="E64" s="102"/>
      <c r="F64" s="51"/>
      <c r="G64" s="51"/>
      <c r="H64" s="102"/>
      <c r="I64" s="110"/>
      <c r="J64" s="102"/>
      <c r="K64" s="96"/>
      <c r="L64" s="63"/>
      <c r="M64" s="51"/>
      <c r="N64" s="102"/>
      <c r="O64" s="110"/>
      <c r="P64" s="109"/>
      <c r="Q64" s="116"/>
    </row>
    <row r="65" spans="2:17" x14ac:dyDescent="0.25">
      <c r="B65" s="64" t="s">
        <v>56</v>
      </c>
      <c r="C65" s="50"/>
      <c r="D65" s="91"/>
      <c r="E65" s="102"/>
      <c r="F65" s="51"/>
      <c r="G65" s="51"/>
      <c r="H65" s="102"/>
      <c r="I65" s="110"/>
      <c r="J65" s="102"/>
      <c r="K65" s="96"/>
      <c r="L65" s="63"/>
      <c r="M65" s="51"/>
      <c r="N65" s="102"/>
      <c r="O65" s="110"/>
      <c r="P65" s="109"/>
      <c r="Q65" s="116"/>
    </row>
    <row r="66" spans="2:17" x14ac:dyDescent="0.25">
      <c r="B66" s="64" t="s">
        <v>57</v>
      </c>
      <c r="C66" s="50"/>
      <c r="D66" s="91">
        <v>1</v>
      </c>
      <c r="E66" s="102">
        <v>1</v>
      </c>
      <c r="F66" s="51">
        <v>221954</v>
      </c>
      <c r="G66" s="51"/>
      <c r="H66" s="102">
        <v>1</v>
      </c>
      <c r="I66" s="110">
        <v>221954</v>
      </c>
      <c r="J66" s="109">
        <f>(I66/H66)</f>
        <v>221954</v>
      </c>
      <c r="K66" s="95">
        <v>12</v>
      </c>
      <c r="L66" s="63"/>
      <c r="M66" s="51">
        <v>0</v>
      </c>
      <c r="N66" s="102">
        <v>0</v>
      </c>
      <c r="O66" s="110">
        <v>0</v>
      </c>
      <c r="P66" s="109"/>
      <c r="Q66" s="116"/>
    </row>
    <row r="67" spans="2:17" x14ac:dyDescent="0.25">
      <c r="B67" s="64" t="s">
        <v>58</v>
      </c>
      <c r="C67" s="50"/>
      <c r="D67" s="91">
        <v>9</v>
      </c>
      <c r="E67" s="102">
        <v>12</v>
      </c>
      <c r="F67" s="51">
        <v>1696204</v>
      </c>
      <c r="G67" s="51"/>
      <c r="H67" s="102">
        <v>8</v>
      </c>
      <c r="I67" s="110">
        <v>1344312</v>
      </c>
      <c r="J67" s="109">
        <f>(I67/H67)</f>
        <v>168039</v>
      </c>
      <c r="K67" s="95">
        <v>15</v>
      </c>
      <c r="L67" s="63"/>
      <c r="M67" s="51">
        <v>0</v>
      </c>
      <c r="N67" s="102">
        <v>0</v>
      </c>
      <c r="O67" s="110">
        <v>0</v>
      </c>
      <c r="P67" s="109"/>
      <c r="Q67" s="116"/>
    </row>
    <row r="68" spans="2:17" x14ac:dyDescent="0.25">
      <c r="B68" s="64" t="s">
        <v>59</v>
      </c>
      <c r="C68" s="50"/>
      <c r="D68" s="91"/>
      <c r="E68" s="102"/>
      <c r="F68" s="51"/>
      <c r="G68" s="51"/>
      <c r="H68" s="102"/>
      <c r="I68" s="110"/>
      <c r="J68" s="102"/>
      <c r="K68" s="96"/>
      <c r="L68" s="63"/>
      <c r="M68" s="51"/>
      <c r="N68" s="102"/>
      <c r="O68" s="110"/>
      <c r="P68" s="109"/>
      <c r="Q68" s="116"/>
    </row>
    <row r="69" spans="2:17" x14ac:dyDescent="0.25">
      <c r="B69" s="65" t="s">
        <v>60</v>
      </c>
      <c r="C69" s="57"/>
      <c r="D69" s="91">
        <v>1</v>
      </c>
      <c r="E69" s="102">
        <v>1</v>
      </c>
      <c r="F69" s="51">
        <v>236000</v>
      </c>
      <c r="G69" s="51"/>
      <c r="H69" s="102">
        <v>1</v>
      </c>
      <c r="I69" s="110">
        <v>236000</v>
      </c>
      <c r="J69" s="109">
        <f t="shared" ref="J69" si="10">(I69/H69)</f>
        <v>236000</v>
      </c>
      <c r="K69" s="96"/>
      <c r="L69" s="63"/>
      <c r="M69" s="51">
        <v>0</v>
      </c>
      <c r="N69" s="102">
        <v>0</v>
      </c>
      <c r="O69" s="110">
        <v>0</v>
      </c>
      <c r="P69" s="119"/>
      <c r="Q69" s="120"/>
    </row>
    <row r="70" spans="2:17" ht="15.75" thickBot="1" x14ac:dyDescent="0.3">
      <c r="B70" s="68"/>
      <c r="C70" s="69"/>
      <c r="D70" s="97"/>
      <c r="E70" s="104"/>
      <c r="F70" s="71"/>
      <c r="G70" s="70"/>
      <c r="H70" s="104"/>
      <c r="I70" s="111"/>
      <c r="J70" s="111"/>
      <c r="K70" s="98"/>
      <c r="L70" s="70"/>
      <c r="M70" s="70"/>
      <c r="N70" s="104"/>
      <c r="O70" s="111"/>
      <c r="P70" s="121"/>
      <c r="Q70" s="122"/>
    </row>
    <row r="71" spans="2:17" ht="15.75" thickTop="1" x14ac:dyDescent="0.25">
      <c r="B71" s="72"/>
      <c r="C71" s="57"/>
      <c r="D71" s="73"/>
      <c r="E71" s="73"/>
      <c r="F71" s="67"/>
      <c r="G71" s="73"/>
      <c r="H71" s="73"/>
      <c r="I71" s="67"/>
      <c r="J71" s="67"/>
      <c r="K71" s="73"/>
      <c r="L71" s="73"/>
      <c r="M71" s="73"/>
      <c r="N71" s="73"/>
      <c r="O71" s="67"/>
      <c r="P71" s="52"/>
      <c r="Q71" s="52"/>
    </row>
    <row r="72" spans="2:17" x14ac:dyDescent="0.25">
      <c r="B72" s="72"/>
      <c r="C72" s="57"/>
      <c r="D72" s="73"/>
      <c r="E72" s="73"/>
      <c r="F72" s="67"/>
      <c r="G72" s="73"/>
      <c r="H72" s="73"/>
      <c r="I72" s="67"/>
      <c r="J72" s="67"/>
      <c r="K72" s="73"/>
      <c r="L72" s="73"/>
      <c r="M72" s="73"/>
      <c r="N72" s="73"/>
      <c r="O72" s="67"/>
      <c r="P72" s="52"/>
      <c r="Q72" s="52"/>
    </row>
    <row r="73" spans="2:17" x14ac:dyDescent="0.25">
      <c r="B73" s="39" t="s">
        <v>71</v>
      </c>
      <c r="C73" s="36"/>
      <c r="D73" s="38"/>
      <c r="E73" s="38"/>
      <c r="F73" s="37"/>
      <c r="G73" s="38"/>
      <c r="H73" s="38"/>
      <c r="I73" s="37"/>
      <c r="J73" s="5"/>
      <c r="K73" s="40"/>
      <c r="L73" s="38"/>
      <c r="M73" s="38"/>
      <c r="N73" s="38"/>
      <c r="O73" s="37"/>
      <c r="P73" s="5"/>
      <c r="Q73" s="5"/>
    </row>
    <row r="74" spans="2:17" x14ac:dyDescent="0.25">
      <c r="B74" s="39" t="s">
        <v>61</v>
      </c>
      <c r="C74" s="36"/>
      <c r="D74" s="38"/>
      <c r="E74" s="38"/>
      <c r="F74" s="37"/>
      <c r="G74" s="38"/>
      <c r="H74" s="38"/>
      <c r="I74" s="37"/>
      <c r="J74" s="5"/>
      <c r="K74" s="40"/>
      <c r="L74" s="38"/>
      <c r="M74" s="38"/>
      <c r="N74" s="38"/>
      <c r="O74" s="37"/>
      <c r="P74" s="5"/>
      <c r="Q74" s="5"/>
    </row>
    <row r="75" spans="2:17" x14ac:dyDescent="0.25">
      <c r="B75" s="41" t="s">
        <v>62</v>
      </c>
      <c r="C75" s="36"/>
      <c r="D75" s="4"/>
      <c r="E75" s="4"/>
      <c r="F75" s="5"/>
      <c r="G75" s="4"/>
      <c r="H75" s="4"/>
      <c r="I75" s="5"/>
      <c r="J75" s="5"/>
      <c r="K75" s="6"/>
      <c r="L75" s="4"/>
      <c r="M75" s="4"/>
      <c r="N75" s="4"/>
      <c r="O75" s="5"/>
      <c r="P75" s="5"/>
      <c r="Q75" s="5"/>
    </row>
    <row r="76" spans="2:17" x14ac:dyDescent="0.25">
      <c r="B76" s="41" t="s">
        <v>63</v>
      </c>
      <c r="C76" s="36"/>
      <c r="D76" s="4"/>
      <c r="E76" s="4"/>
      <c r="F76" s="5"/>
      <c r="G76" s="4"/>
      <c r="H76" s="4"/>
      <c r="I76" s="5"/>
      <c r="J76" s="5"/>
      <c r="K76" s="6"/>
      <c r="L76" s="4"/>
      <c r="M76" s="4"/>
      <c r="N76" s="4"/>
      <c r="O76" s="5"/>
      <c r="P76" s="5"/>
      <c r="Q76" s="5"/>
    </row>
    <row r="77" spans="2:17" x14ac:dyDescent="0.25">
      <c r="B77" s="41" t="s">
        <v>64</v>
      </c>
      <c r="C77" s="36"/>
      <c r="D77" s="4"/>
      <c r="E77" s="4"/>
      <c r="F77" s="5"/>
      <c r="G77" s="4"/>
      <c r="H77" s="4"/>
      <c r="I77" s="5"/>
      <c r="J77" s="5"/>
      <c r="K77" s="6"/>
      <c r="L77" s="4"/>
      <c r="M77" s="4"/>
      <c r="N77" s="4"/>
      <c r="O77" s="5"/>
      <c r="P77" s="5"/>
      <c r="Q77" s="5"/>
    </row>
    <row r="78" spans="2:17" x14ac:dyDescent="0.25">
      <c r="B78" s="41" t="s">
        <v>65</v>
      </c>
      <c r="C78" s="36"/>
      <c r="D78" s="4"/>
      <c r="E78" s="4"/>
      <c r="F78" s="5"/>
      <c r="G78" s="4"/>
      <c r="H78" s="4"/>
      <c r="I78" s="5"/>
      <c r="J78" s="5"/>
      <c r="K78" s="6"/>
      <c r="L78" s="4"/>
      <c r="M78" s="4"/>
      <c r="N78" s="4"/>
      <c r="O78" s="5"/>
      <c r="P78" s="5"/>
      <c r="Q78" s="5"/>
    </row>
    <row r="79" spans="2:17" x14ac:dyDescent="0.25">
      <c r="B79" s="41" t="s">
        <v>66</v>
      </c>
      <c r="C79" s="36"/>
      <c r="D79" s="4"/>
      <c r="E79" s="4"/>
      <c r="F79" s="5"/>
      <c r="G79" s="4"/>
      <c r="H79" s="4"/>
      <c r="I79" s="5"/>
      <c r="J79" s="5"/>
      <c r="K79" s="6"/>
      <c r="L79" s="4"/>
      <c r="M79" s="4"/>
      <c r="N79" s="4"/>
      <c r="O79" s="5"/>
      <c r="P79" s="5"/>
      <c r="Q79" s="5"/>
    </row>
    <row r="80" spans="2:17" x14ac:dyDescent="0.25">
      <c r="B80" s="41" t="s">
        <v>67</v>
      </c>
      <c r="C80" s="36"/>
      <c r="D80" s="4"/>
      <c r="E80" s="4"/>
      <c r="F80" s="5"/>
      <c r="G80" s="4"/>
      <c r="H80" s="4"/>
      <c r="I80" s="5"/>
      <c r="J80" s="5"/>
      <c r="K80" s="6"/>
      <c r="L80" s="4"/>
      <c r="M80" s="4"/>
      <c r="N80" s="4"/>
      <c r="O80" s="5"/>
      <c r="P80" s="5"/>
      <c r="Q80" s="5"/>
    </row>
    <row r="81" spans="2:17" x14ac:dyDescent="0.25">
      <c r="B81" s="36" t="s">
        <v>68</v>
      </c>
      <c r="C81" s="36"/>
      <c r="D81" s="4"/>
      <c r="E81" s="4"/>
      <c r="F81" s="5"/>
      <c r="G81" s="4"/>
      <c r="H81" s="4"/>
      <c r="I81" s="5"/>
      <c r="J81" s="5"/>
      <c r="K81" s="6"/>
      <c r="L81" s="4"/>
      <c r="M81" s="4"/>
      <c r="N81" s="4"/>
      <c r="O81" s="5"/>
      <c r="P81" s="5"/>
      <c r="Q81" s="5"/>
    </row>
    <row r="82" spans="2:17" x14ac:dyDescent="0.25">
      <c r="B82" s="36" t="s">
        <v>69</v>
      </c>
      <c r="C82" s="36"/>
      <c r="D82" s="4"/>
      <c r="E82" s="4"/>
      <c r="F82" s="5"/>
      <c r="G82" s="4"/>
      <c r="H82" s="4"/>
      <c r="I82" s="5"/>
      <c r="J82" s="5"/>
      <c r="K82" s="6"/>
      <c r="L82" s="4"/>
      <c r="M82" s="4"/>
      <c r="N82" s="4"/>
      <c r="O82" s="5"/>
      <c r="P82" s="5"/>
      <c r="Q82" s="5"/>
    </row>
    <row r="83" spans="2:17" x14ac:dyDescent="0.25">
      <c r="B83" s="36" t="s">
        <v>70</v>
      </c>
      <c r="C83" s="36"/>
      <c r="D83" s="4"/>
      <c r="E83" s="4"/>
      <c r="F83" s="5"/>
      <c r="G83" s="4"/>
      <c r="H83" s="4"/>
      <c r="I83" s="5"/>
      <c r="J83" s="5"/>
      <c r="K83" s="6"/>
      <c r="L83" s="4"/>
      <c r="M83" s="4"/>
      <c r="N83" s="4"/>
      <c r="O83" s="5"/>
      <c r="P83" s="5"/>
      <c r="Q83" s="5"/>
    </row>
  </sheetData>
  <mergeCells count="18">
    <mergeCell ref="J10:J13"/>
    <mergeCell ref="K10:K13"/>
    <mergeCell ref="L10:M13"/>
    <mergeCell ref="N10:N13"/>
    <mergeCell ref="O10:O13"/>
    <mergeCell ref="P10:Q11"/>
    <mergeCell ref="P12:P13"/>
    <mergeCell ref="Q12:Q13"/>
    <mergeCell ref="B5:C13"/>
    <mergeCell ref="D5:Q6"/>
    <mergeCell ref="D7:G9"/>
    <mergeCell ref="H7:K9"/>
    <mergeCell ref="L7:Q9"/>
    <mergeCell ref="D10:D13"/>
    <mergeCell ref="E10:E13"/>
    <mergeCell ref="F10:G13"/>
    <mergeCell ref="H10:H13"/>
    <mergeCell ref="I10:I13"/>
  </mergeCells>
  <pageMargins left="0.7" right="0.7" top="0.75" bottom="0.75" header="0.3" footer="0.3"/>
  <pageSetup scale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15EBE7-8EB5-4B2B-8649-2F7BD6D7D5D2}"/>
</file>

<file path=customXml/itemProps2.xml><?xml version="1.0" encoding="utf-8"?>
<ds:datastoreItem xmlns:ds="http://schemas.openxmlformats.org/officeDocument/2006/customXml" ds:itemID="{0A1537F3-141B-4823-91A5-789134E7B4F8}"/>
</file>

<file path=customXml/itemProps3.xml><?xml version="1.0" encoding="utf-8"?>
<ds:datastoreItem xmlns:ds="http://schemas.openxmlformats.org/officeDocument/2006/customXml" ds:itemID="{444C0DCF-7734-405F-A46A-003243932B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2020-08-20T14:39:38Z</cp:lastPrinted>
  <dcterms:created xsi:type="dcterms:W3CDTF">2020-08-20T14:29:40Z</dcterms:created>
  <dcterms:modified xsi:type="dcterms:W3CDTF">2020-08-20T14:40:41Z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