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hnan\Documents\"/>
    </mc:Choice>
  </mc:AlternateContent>
  <xr:revisionPtr revIDLastSave="0" documentId="8_{FB3BCC63-8AF7-4283-BBEB-D482DB9238ED}" xr6:coauthVersionLast="45" xr6:coauthVersionMax="45" xr10:uidLastSave="{00000000-0000-0000-0000-000000000000}"/>
  <bookViews>
    <workbookView xWindow="-120" yWindow="-120" windowWidth="29040" windowHeight="15840" xr2:uid="{D67C6EED-99F8-4083-A2F0-780C754F0B51}"/>
  </bookViews>
  <sheets>
    <sheet name="1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6" i="1" l="1"/>
  <c r="Y66" i="1"/>
  <c r="V66" i="1"/>
  <c r="N66" i="1"/>
  <c r="M66" i="1"/>
  <c r="L66" i="1"/>
  <c r="G66" i="1"/>
  <c r="F66" i="1"/>
  <c r="AJ65" i="1"/>
  <c r="Y65" i="1"/>
  <c r="V65" i="1"/>
  <c r="N65" i="1"/>
  <c r="M65" i="1"/>
  <c r="L65" i="1"/>
  <c r="G65" i="1"/>
  <c r="F65" i="1"/>
  <c r="Y64" i="1"/>
  <c r="N64" i="1"/>
  <c r="M64" i="1"/>
  <c r="L64" i="1"/>
  <c r="G64" i="1"/>
  <c r="F64" i="1"/>
  <c r="Y63" i="1"/>
  <c r="V63" i="1"/>
  <c r="N63" i="1"/>
  <c r="M63" i="1"/>
  <c r="L63" i="1"/>
  <c r="G63" i="1"/>
  <c r="F63" i="1"/>
  <c r="AJ62" i="1"/>
  <c r="Y62" i="1"/>
  <c r="V62" i="1"/>
  <c r="N62" i="1"/>
  <c r="M62" i="1"/>
  <c r="L62" i="1"/>
  <c r="G62" i="1"/>
  <c r="F62" i="1"/>
  <c r="AJ60" i="1"/>
  <c r="Y60" i="1"/>
  <c r="V60" i="1"/>
  <c r="N60" i="1"/>
  <c r="M60" i="1"/>
  <c r="L60" i="1"/>
  <c r="G60" i="1"/>
  <c r="F60" i="1"/>
  <c r="AJ59" i="1"/>
  <c r="Y59" i="1"/>
  <c r="V59" i="1"/>
  <c r="N59" i="1"/>
  <c r="M59" i="1"/>
  <c r="L59" i="1"/>
  <c r="G59" i="1"/>
  <c r="F59" i="1"/>
  <c r="Y58" i="1"/>
  <c r="N58" i="1"/>
  <c r="M58" i="1"/>
  <c r="L58" i="1"/>
  <c r="G58" i="1"/>
  <c r="F58" i="1"/>
  <c r="Y57" i="1"/>
  <c r="N57" i="1"/>
  <c r="M57" i="1"/>
  <c r="L57" i="1"/>
  <c r="G57" i="1"/>
  <c r="F57" i="1"/>
  <c r="Y56" i="1"/>
  <c r="N56" i="1"/>
  <c r="M56" i="1"/>
  <c r="L56" i="1"/>
  <c r="G56" i="1"/>
  <c r="F56" i="1"/>
  <c r="AJ55" i="1"/>
  <c r="Y55" i="1"/>
  <c r="V55" i="1"/>
  <c r="N55" i="1"/>
  <c r="M55" i="1"/>
  <c r="L55" i="1"/>
  <c r="G55" i="1"/>
  <c r="F55" i="1"/>
  <c r="Y53" i="1"/>
  <c r="V53" i="1"/>
  <c r="N53" i="1"/>
  <c r="M53" i="1"/>
  <c r="L53" i="1"/>
  <c r="G53" i="1"/>
  <c r="F53" i="1"/>
  <c r="Y52" i="1"/>
  <c r="N52" i="1"/>
  <c r="M52" i="1"/>
  <c r="L52" i="1"/>
  <c r="G52" i="1"/>
  <c r="F52" i="1"/>
  <c r="Y51" i="1"/>
  <c r="N51" i="1"/>
  <c r="M51" i="1"/>
  <c r="L51" i="1"/>
  <c r="G51" i="1"/>
  <c r="F51" i="1"/>
  <c r="AJ50" i="1"/>
  <c r="Y50" i="1"/>
  <c r="V50" i="1"/>
  <c r="N50" i="1"/>
  <c r="M50" i="1"/>
  <c r="L50" i="1"/>
  <c r="G50" i="1"/>
  <c r="F50" i="1"/>
  <c r="AJ48" i="1"/>
  <c r="Y48" i="1"/>
  <c r="V48" i="1"/>
  <c r="N48" i="1"/>
  <c r="M48" i="1"/>
  <c r="L48" i="1"/>
  <c r="G48" i="1"/>
  <c r="F48" i="1"/>
  <c r="AJ47" i="1"/>
  <c r="Y47" i="1"/>
  <c r="V47" i="1"/>
  <c r="N47" i="1"/>
  <c r="M47" i="1"/>
  <c r="L47" i="1"/>
  <c r="G47" i="1"/>
  <c r="F47" i="1"/>
  <c r="Y46" i="1"/>
  <c r="N46" i="1"/>
  <c r="M46" i="1"/>
  <c r="L46" i="1"/>
  <c r="G46" i="1"/>
  <c r="F46" i="1"/>
  <c r="AJ45" i="1"/>
  <c r="Y45" i="1"/>
  <c r="V45" i="1"/>
  <c r="N45" i="1"/>
  <c r="M45" i="1"/>
  <c r="L45" i="1"/>
  <c r="G45" i="1"/>
  <c r="F45" i="1"/>
  <c r="AJ43" i="1"/>
  <c r="Y43" i="1"/>
  <c r="V43" i="1"/>
  <c r="N43" i="1"/>
  <c r="M43" i="1"/>
  <c r="L43" i="1"/>
  <c r="G43" i="1"/>
  <c r="F43" i="1"/>
  <c r="AJ42" i="1"/>
  <c r="Y42" i="1"/>
  <c r="V42" i="1"/>
  <c r="N42" i="1"/>
  <c r="M42" i="1"/>
  <c r="L42" i="1"/>
  <c r="G42" i="1"/>
  <c r="F42" i="1"/>
  <c r="AJ41" i="1"/>
  <c r="Y41" i="1"/>
  <c r="V41" i="1"/>
  <c r="N41" i="1"/>
  <c r="M41" i="1"/>
  <c r="L41" i="1"/>
  <c r="G41" i="1"/>
  <c r="F41" i="1"/>
  <c r="AJ40" i="1"/>
  <c r="Y40" i="1"/>
  <c r="V40" i="1"/>
  <c r="N40" i="1"/>
  <c r="M40" i="1"/>
  <c r="L40" i="1"/>
  <c r="G40" i="1"/>
  <c r="F40" i="1"/>
  <c r="AJ38" i="1"/>
  <c r="Y38" i="1"/>
  <c r="V38" i="1"/>
  <c r="N38" i="1"/>
  <c r="M38" i="1"/>
  <c r="L38" i="1"/>
  <c r="G38" i="1"/>
  <c r="F38" i="1"/>
  <c r="AJ37" i="1"/>
  <c r="Y37" i="1"/>
  <c r="V37" i="1"/>
  <c r="N37" i="1"/>
  <c r="M37" i="1"/>
  <c r="L37" i="1"/>
  <c r="G37" i="1"/>
  <c r="F37" i="1"/>
  <c r="AJ36" i="1"/>
  <c r="Y36" i="1"/>
  <c r="V36" i="1"/>
  <c r="N36" i="1"/>
  <c r="M36" i="1"/>
  <c r="L36" i="1"/>
  <c r="G36" i="1"/>
  <c r="F36" i="1"/>
  <c r="AJ35" i="1"/>
  <c r="Y35" i="1"/>
  <c r="V35" i="1"/>
  <c r="N35" i="1"/>
  <c r="M35" i="1"/>
  <c r="L35" i="1"/>
  <c r="G35" i="1"/>
  <c r="F35" i="1"/>
  <c r="AJ34" i="1"/>
  <c r="Y34" i="1"/>
  <c r="V34" i="1"/>
  <c r="N34" i="1"/>
  <c r="M34" i="1"/>
  <c r="L34" i="1"/>
  <c r="G34" i="1"/>
  <c r="F34" i="1"/>
  <c r="AJ33" i="1"/>
  <c r="Y33" i="1"/>
  <c r="V33" i="1"/>
  <c r="N33" i="1"/>
  <c r="M33" i="1"/>
  <c r="L33" i="1"/>
  <c r="G33" i="1"/>
  <c r="F33" i="1"/>
  <c r="AJ32" i="1"/>
  <c r="Y32" i="1"/>
  <c r="V32" i="1"/>
  <c r="N32" i="1"/>
  <c r="M32" i="1"/>
  <c r="L32" i="1"/>
  <c r="G32" i="1"/>
  <c r="F32" i="1"/>
  <c r="AK29" i="1"/>
  <c r="AI29" i="1"/>
  <c r="AH29" i="1"/>
  <c r="AG29" i="1"/>
  <c r="AF29" i="1"/>
  <c r="AE29" i="1"/>
  <c r="AD29" i="1"/>
  <c r="AC29" i="1"/>
  <c r="AB29" i="1"/>
  <c r="Z29" i="1"/>
  <c r="T29" i="1"/>
  <c r="X29" i="1" s="1"/>
  <c r="S29" i="1"/>
  <c r="M29" i="1"/>
  <c r="L29" i="1"/>
  <c r="F29" i="1"/>
  <c r="AK28" i="1"/>
  <c r="AI28" i="1"/>
  <c r="AJ28" i="1" s="1"/>
  <c r="AH28" i="1"/>
  <c r="AG28" i="1"/>
  <c r="AF28" i="1"/>
  <c r="AE28" i="1"/>
  <c r="AD28" i="1"/>
  <c r="AC28" i="1"/>
  <c r="AB28" i="1"/>
  <c r="Z28" i="1"/>
  <c r="T28" i="1"/>
  <c r="X28" i="1" s="1"/>
  <c r="S28" i="1"/>
  <c r="N28" i="1"/>
  <c r="M28" i="1"/>
  <c r="L28" i="1"/>
  <c r="G28" i="1"/>
  <c r="F28" i="1"/>
  <c r="AK27" i="1"/>
  <c r="AI27" i="1"/>
  <c r="AJ27" i="1" s="1"/>
  <c r="AH27" i="1"/>
  <c r="AG27" i="1"/>
  <c r="AF27" i="1"/>
  <c r="AE27" i="1"/>
  <c r="AD27" i="1"/>
  <c r="AC27" i="1"/>
  <c r="AB27" i="1"/>
  <c r="Z27" i="1"/>
  <c r="T27" i="1"/>
  <c r="Y27" i="1" s="1"/>
  <c r="S27" i="1"/>
  <c r="N27" i="1"/>
  <c r="M27" i="1"/>
  <c r="L27" i="1"/>
  <c r="G27" i="1"/>
  <c r="F27" i="1"/>
  <c r="AK26" i="1"/>
  <c r="AI26" i="1"/>
  <c r="AJ26" i="1" s="1"/>
  <c r="AH26" i="1"/>
  <c r="AG26" i="1"/>
  <c r="AF26" i="1"/>
  <c r="AE26" i="1"/>
  <c r="AD26" i="1"/>
  <c r="AC26" i="1"/>
  <c r="AB26" i="1"/>
  <c r="Z26" i="1"/>
  <c r="T26" i="1"/>
  <c r="X26" i="1" s="1"/>
  <c r="S26" i="1"/>
  <c r="N26" i="1"/>
  <c r="M26" i="1"/>
  <c r="L26" i="1"/>
  <c r="G26" i="1"/>
  <c r="F26" i="1"/>
  <c r="AK25" i="1"/>
  <c r="AI25" i="1"/>
  <c r="AJ25" i="1" s="1"/>
  <c r="AH25" i="1"/>
  <c r="AG25" i="1"/>
  <c r="AF25" i="1"/>
  <c r="AE25" i="1"/>
  <c r="AD25" i="1"/>
  <c r="AC25" i="1"/>
  <c r="AB25" i="1"/>
  <c r="Z25" i="1"/>
  <c r="T25" i="1"/>
  <c r="Y25" i="1" s="1"/>
  <c r="S25" i="1"/>
  <c r="N25" i="1"/>
  <c r="M25" i="1"/>
  <c r="L25" i="1"/>
  <c r="G25" i="1"/>
  <c r="F25" i="1"/>
  <c r="AK24" i="1"/>
  <c r="AI24" i="1"/>
  <c r="AJ24" i="1" s="1"/>
  <c r="AH24" i="1"/>
  <c r="AG24" i="1"/>
  <c r="AF24" i="1"/>
  <c r="AE24" i="1"/>
  <c r="AD24" i="1"/>
  <c r="AC24" i="1"/>
  <c r="AB24" i="1"/>
  <c r="Z24" i="1"/>
  <c r="T24" i="1"/>
  <c r="X24" i="1" s="1"/>
  <c r="S24" i="1"/>
  <c r="N24" i="1"/>
  <c r="M24" i="1"/>
  <c r="L24" i="1"/>
  <c r="G24" i="1"/>
  <c r="F24" i="1"/>
  <c r="AK22" i="1"/>
  <c r="AI22" i="1"/>
  <c r="AJ22" i="1" s="1"/>
  <c r="AH22" i="1"/>
  <c r="AG22" i="1"/>
  <c r="AF22" i="1"/>
  <c r="AE22" i="1"/>
  <c r="AD22" i="1"/>
  <c r="AC22" i="1"/>
  <c r="AB22" i="1"/>
  <c r="Z22" i="1"/>
  <c r="T22" i="1"/>
  <c r="Y22" i="1" s="1"/>
  <c r="S22" i="1"/>
  <c r="N22" i="1"/>
  <c r="M22" i="1"/>
  <c r="L22" i="1"/>
  <c r="G22" i="1"/>
  <c r="F22" i="1"/>
  <c r="AK21" i="1"/>
  <c r="AI21" i="1"/>
  <c r="AH21" i="1"/>
  <c r="AG21" i="1"/>
  <c r="AF21" i="1"/>
  <c r="AE21" i="1"/>
  <c r="AD21" i="1"/>
  <c r="AC21" i="1"/>
  <c r="AB21" i="1"/>
  <c r="Z21" i="1"/>
  <c r="V21" i="1"/>
  <c r="T21" i="1"/>
  <c r="X21" i="1" s="1"/>
  <c r="S21" i="1"/>
  <c r="N21" i="1"/>
  <c r="M21" i="1"/>
  <c r="L21" i="1"/>
  <c r="G21" i="1"/>
  <c r="F21" i="1"/>
  <c r="AK20" i="1"/>
  <c r="AI20" i="1"/>
  <c r="AJ20" i="1" s="1"/>
  <c r="AH20" i="1"/>
  <c r="AG20" i="1"/>
  <c r="AF20" i="1"/>
  <c r="AE20" i="1"/>
  <c r="AD20" i="1"/>
  <c r="AC20" i="1"/>
  <c r="AB20" i="1"/>
  <c r="Z20" i="1"/>
  <c r="T20" i="1"/>
  <c r="Y20" i="1" s="1"/>
  <c r="S20" i="1"/>
  <c r="N20" i="1"/>
  <c r="M20" i="1"/>
  <c r="L20" i="1"/>
  <c r="G20" i="1"/>
  <c r="F20" i="1"/>
  <c r="AK19" i="1"/>
  <c r="AI19" i="1"/>
  <c r="AJ19" i="1" s="1"/>
  <c r="AH19" i="1"/>
  <c r="AG19" i="1"/>
  <c r="AF19" i="1"/>
  <c r="AE19" i="1"/>
  <c r="AD19" i="1"/>
  <c r="AC19" i="1"/>
  <c r="AB19" i="1"/>
  <c r="Z19" i="1"/>
  <c r="T19" i="1"/>
  <c r="X19" i="1" s="1"/>
  <c r="S19" i="1"/>
  <c r="N19" i="1"/>
  <c r="M19" i="1"/>
  <c r="L19" i="1"/>
  <c r="G19" i="1"/>
  <c r="F19" i="1"/>
  <c r="AK18" i="1"/>
  <c r="AI18" i="1"/>
  <c r="AJ18" i="1" s="1"/>
  <c r="AH18" i="1"/>
  <c r="AG18" i="1"/>
  <c r="AF18" i="1"/>
  <c r="AE18" i="1"/>
  <c r="AD18" i="1"/>
  <c r="AC18" i="1"/>
  <c r="AB18" i="1"/>
  <c r="Z18" i="1"/>
  <c r="T18" i="1"/>
  <c r="Y18" i="1" s="1"/>
  <c r="S18" i="1"/>
  <c r="N18" i="1"/>
  <c r="M18" i="1"/>
  <c r="L18" i="1"/>
  <c r="G18" i="1"/>
  <c r="F18" i="1"/>
  <c r="AK17" i="1"/>
  <c r="AI17" i="1"/>
  <c r="AH17" i="1"/>
  <c r="AG17" i="1"/>
  <c r="AF17" i="1"/>
  <c r="AE17" i="1"/>
  <c r="AD17" i="1"/>
  <c r="AC17" i="1"/>
  <c r="AB17" i="1"/>
  <c r="Z17" i="1"/>
  <c r="V17" i="1"/>
  <c r="T17" i="1"/>
  <c r="X17" i="1" s="1"/>
  <c r="S17" i="1"/>
  <c r="N17" i="1"/>
  <c r="M17" i="1"/>
  <c r="L17" i="1"/>
  <c r="G17" i="1"/>
  <c r="F17" i="1"/>
  <c r="AK16" i="1"/>
  <c r="AI16" i="1"/>
  <c r="AJ16" i="1" s="1"/>
  <c r="AH16" i="1"/>
  <c r="AG16" i="1"/>
  <c r="AF16" i="1"/>
  <c r="AE16" i="1"/>
  <c r="AD16" i="1"/>
  <c r="AC16" i="1"/>
  <c r="AB16" i="1"/>
  <c r="Z16" i="1"/>
  <c r="T16" i="1"/>
  <c r="Y16" i="1" s="1"/>
  <c r="S16" i="1"/>
  <c r="N16" i="1"/>
  <c r="M16" i="1"/>
  <c r="L16" i="1"/>
  <c r="G16" i="1"/>
  <c r="F16" i="1"/>
  <c r="AK14" i="1"/>
  <c r="AI14" i="1"/>
  <c r="AH14" i="1"/>
  <c r="AG14" i="1"/>
  <c r="AF14" i="1"/>
  <c r="AE14" i="1"/>
  <c r="AD14" i="1"/>
  <c r="AC14" i="1"/>
  <c r="AB14" i="1"/>
  <c r="Z14" i="1"/>
  <c r="T14" i="1"/>
  <c r="X66" i="1" s="1"/>
  <c r="S14" i="1"/>
  <c r="M14" i="1"/>
  <c r="L14" i="1"/>
  <c r="F14" i="1"/>
  <c r="X14" i="1" l="1"/>
  <c r="AJ14" i="1"/>
  <c r="X16" i="1"/>
  <c r="Y17" i="1"/>
  <c r="AJ17" i="1"/>
  <c r="X18" i="1"/>
  <c r="V19" i="1"/>
  <c r="Y19" i="1"/>
  <c r="X20" i="1"/>
  <c r="Y21" i="1"/>
  <c r="AJ21" i="1"/>
  <c r="X22" i="1"/>
  <c r="V24" i="1"/>
  <c r="Y24" i="1"/>
  <c r="X25" i="1"/>
  <c r="V26" i="1"/>
  <c r="Y26" i="1"/>
  <c r="X27" i="1"/>
  <c r="V28" i="1"/>
  <c r="Y28" i="1"/>
  <c r="X32" i="1"/>
  <c r="X34" i="1"/>
  <c r="X36" i="1"/>
  <c r="X38" i="1"/>
  <c r="X41" i="1"/>
  <c r="X43" i="1"/>
  <c r="X48" i="1"/>
  <c r="X52" i="1"/>
  <c r="X53" i="1"/>
  <c r="X55" i="1"/>
  <c r="X56" i="1"/>
  <c r="X58" i="1"/>
  <c r="X59" i="1"/>
  <c r="X62" i="1"/>
  <c r="X64" i="1"/>
  <c r="X65" i="1"/>
  <c r="V14" i="1"/>
  <c r="V16" i="1"/>
  <c r="V18" i="1"/>
  <c r="V20" i="1"/>
  <c r="V22" i="1"/>
  <c r="V25" i="1"/>
  <c r="V27" i="1"/>
  <c r="X33" i="1"/>
  <c r="X35" i="1"/>
  <c r="X37" i="1"/>
  <c r="X40" i="1"/>
  <c r="X42" i="1"/>
  <c r="X45" i="1"/>
  <c r="X46" i="1"/>
  <c r="X47" i="1"/>
  <c r="X50" i="1"/>
  <c r="X51" i="1"/>
  <c r="X57" i="1"/>
  <c r="X60" i="1"/>
  <c r="X63" i="1"/>
</calcChain>
</file>

<file path=xl/sharedStrings.xml><?xml version="1.0" encoding="utf-8"?>
<sst xmlns="http://schemas.openxmlformats.org/spreadsheetml/2006/main" count="94" uniqueCount="79">
  <si>
    <t>Table 1C.  MARYLAND COUNTY GROUPS NEW HOUSING UNITS AUTHORIZED FOR CONSTRUCTION BY BUILDING PERMITS:  2018</t>
  </si>
  <si>
    <t>Buildings, Units, Structure Type and Value</t>
  </si>
  <si>
    <t xml:space="preserve"> State and County Groups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</si>
  <si>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</si>
  <si>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</si>
  <si>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</si>
  <si>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</si>
  <si>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</si>
  <si>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</si>
  <si>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 xml:space="preserve">Units as Percent of </t>
  </si>
  <si>
    <t>Construction Value</t>
  </si>
  <si>
    <t>Value Rank</t>
  </si>
  <si>
    <t>Units</t>
  </si>
  <si>
    <t xml:space="preserve">Rank </t>
  </si>
  <si>
    <t>Single Family Percent</t>
  </si>
  <si>
    <t>Single Family Units as a Percent of</t>
  </si>
  <si>
    <t>Construction Value Rank</t>
  </si>
  <si>
    <t>Total</t>
  </si>
  <si>
    <t>State Rank</t>
  </si>
  <si>
    <t>Percent of Total Units</t>
  </si>
  <si>
    <t>Percent of Total Units Rank</t>
  </si>
  <si>
    <t xml:space="preserve">Multi Family Units As a Percent of </t>
  </si>
  <si>
    <t>TWO UNIT BUILDINGS</t>
  </si>
  <si>
    <t xml:space="preserve">     3 OR 4 UNIT BUILDINGS</t>
  </si>
  <si>
    <t>FIVE OR MORE UNIT BUILDINGS</t>
  </si>
  <si>
    <t xml:space="preserve"> State</t>
  </si>
  <si>
    <t xml:space="preserve">County Group </t>
  </si>
  <si>
    <t>State</t>
  </si>
  <si>
    <t>Value</t>
  </si>
  <si>
    <t>Percent of Multi Family Units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</si>
  <si>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</si>
  <si>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</si>
  <si>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</si>
  <si>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</si>
  <si>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</si>
  <si>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</si>
  <si>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</si>
  <si>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</si>
  <si>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</si>
  <si>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</si>
  <si>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</si>
  <si>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</si>
  <si>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</si>
  <si>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</si>
  <si>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</si>
  <si>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ANNE ARUNDEL</t>
  </si>
  <si>
    <t>BALTIMORE COUNTY</t>
  </si>
  <si>
    <t>CARROLL</t>
  </si>
  <si>
    <t>HARFORD</t>
  </si>
  <si>
    <t>HOWARD</t>
  </si>
  <si>
    <t>BALTIMORE CITY</t>
  </si>
  <si>
    <t>SUBURBAN WASHINGTON</t>
  </si>
  <si>
    <t>FREDERICK</t>
  </si>
  <si>
    <t>MONTGOMERY</t>
  </si>
  <si>
    <t>PRINCE GEORGE'S</t>
  </si>
  <si>
    <t>SOUTHERN MARYLAND</t>
  </si>
  <si>
    <t>CALVERT</t>
  </si>
  <si>
    <t>CHARLES</t>
  </si>
  <si>
    <t>ST. MARY'S</t>
  </si>
  <si>
    <t>WESTERN MARYLAND</t>
  </si>
  <si>
    <t>ALLEGANY</t>
  </si>
  <si>
    <t>GARRETT</t>
  </si>
  <si>
    <t>WASHINGTON</t>
  </si>
  <si>
    <t>UPPER EASTERN SHORE</t>
  </si>
  <si>
    <t>CAROLINE</t>
  </si>
  <si>
    <t>CECIL</t>
  </si>
  <si>
    <t>KENT</t>
  </si>
  <si>
    <t>QUEEN ANNE'S</t>
  </si>
  <si>
    <t>TALBOT</t>
  </si>
  <si>
    <t>LOWER EASTERN SHORE</t>
  </si>
  <si>
    <t>DORCHESTER</t>
  </si>
  <si>
    <t>SOMERSET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</si>
  <si>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</si>
  <si>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</si>
  <si>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</si>
  <si>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2019.</t>
  </si>
  <si>
    <t>Average  Value</t>
  </si>
  <si>
    <t>Average Value Rank</t>
  </si>
  <si>
    <t>Revised May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</si>
</sst>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i/>
      <sz val="12"/>
      <color rgb="FFFF0000"/>
      <name val="Cambria"/>
      <family val="1"/>
    </font>
    <font>
      <sz val="12"/>
      <color rgb="FFFF0000"/>
      <name val="Cambria"/>
      <family val="1"/>
    </font>
    <font>
      <i/>
      <sz val="12"/>
      <color theme="1"/>
      <name val="Cambria"/>
      <family val="1"/>
    </font>
    <font>
      <sz val="12"/>
      <color theme="1"/>
      <name val="Cambria"/>
      <family val="1"/>
    </font>
    <font>
      <b/>
      <i/>
      <sz val="12"/>
      <name val="Cambria"/>
      <family val="1"/>
    </font>
    <font>
      <b/>
      <i/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b/>
      <i/>
      <sz val="10"/>
      <name val="Cambria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" fillId="0" borderId="0"/>
  </cellStyleXfs>
  <cellXfs count="238">
    <xf numFmtId="0" fontId="0" fillId="0" borderId="0" xfId="0"/>
    <xf numFmtId="41" fontId="3" fillId="0" borderId="0" xfId="0" applyNumberFormat="1" applyFont="1"/>
    <xf numFmtId="41" fontId="4" fillId="0" borderId="0" xfId="0" applyNumberFormat="1" applyFont="1"/>
    <xf numFmtId="10" fontId="5" fillId="0" borderId="0" xfId="0" applyNumberFormat="1" applyFont="1"/>
    <xf numFmtId="10" fontId="5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center"/>
    </xf>
    <xf numFmtId="42" fontId="4" fillId="0" borderId="0" xfId="2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2" fontId="4" fillId="0" borderId="0" xfId="0" applyNumberFormat="1" applyFont="1"/>
    <xf numFmtId="41" fontId="5" fillId="0" borderId="0" xfId="0" applyNumberFormat="1" applyFont="1" applyAlignment="1">
      <alignment horizontal="center"/>
    </xf>
    <xf numFmtId="164" fontId="5" fillId="0" borderId="0" xfId="2" applyNumberFormat="1" applyFont="1" applyBorder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4" fontId="7" fillId="0" borderId="0" xfId="2" applyNumberFormat="1" applyFont="1"/>
    <xf numFmtId="0" fontId="7" fillId="0" borderId="0" xfId="0" applyFont="1"/>
    <xf numFmtId="41" fontId="7" fillId="0" borderId="0" xfId="0" applyNumberFormat="1" applyFont="1"/>
    <xf numFmtId="10" fontId="5" fillId="0" borderId="0" xfId="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166" fontId="8" fillId="0" borderId="0" xfId="0" applyNumberFormat="1" applyFont="1" applyAlignment="1">
      <alignment horizontal="center"/>
    </xf>
    <xf numFmtId="164" fontId="9" fillId="0" borderId="0" xfId="2" applyNumberFormat="1" applyFont="1"/>
    <xf numFmtId="0" fontId="9" fillId="0" borderId="0" xfId="0" applyFont="1"/>
    <xf numFmtId="41" fontId="9" fillId="0" borderId="0" xfId="0" applyNumberFormat="1" applyFont="1"/>
    <xf numFmtId="41" fontId="4" fillId="0" borderId="35" xfId="0" applyNumberFormat="1" applyFont="1" applyBorder="1"/>
    <xf numFmtId="41" fontId="4" fillId="0" borderId="17" xfId="0" applyNumberFormat="1" applyFont="1" applyBorder="1"/>
    <xf numFmtId="10" fontId="5" fillId="0" borderId="17" xfId="0" applyNumberFormat="1" applyFont="1" applyBorder="1" applyAlignment="1">
      <alignment horizontal="center"/>
    </xf>
    <xf numFmtId="42" fontId="4" fillId="0" borderId="17" xfId="2" applyNumberFormat="1" applyFont="1" applyBorder="1"/>
    <xf numFmtId="0" fontId="4" fillId="0" borderId="18" xfId="0" applyFont="1" applyBorder="1" applyAlignment="1">
      <alignment horizontal="center" vertical="center"/>
    </xf>
    <xf numFmtId="41" fontId="4" fillId="0" borderId="21" xfId="0" applyNumberFormat="1" applyFont="1" applyBorder="1"/>
    <xf numFmtId="164" fontId="4" fillId="0" borderId="17" xfId="2" applyNumberFormat="1" applyFont="1" applyBorder="1"/>
    <xf numFmtId="1" fontId="4" fillId="0" borderId="17" xfId="0" applyNumberFormat="1" applyFont="1" applyBorder="1" applyAlignment="1">
      <alignment horizontal="center"/>
    </xf>
    <xf numFmtId="42" fontId="5" fillId="0" borderId="17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1" fontId="4" fillId="0" borderId="19" xfId="0" applyNumberFormat="1" applyFont="1" applyBorder="1"/>
    <xf numFmtId="0" fontId="4" fillId="0" borderId="17" xfId="4" applyNumberFormat="1" applyFont="1" applyBorder="1" applyAlignment="1">
      <alignment horizontal="center"/>
    </xf>
    <xf numFmtId="166" fontId="5" fillId="0" borderId="17" xfId="4" applyNumberFormat="1" applyFont="1" applyBorder="1" applyAlignment="1">
      <alignment horizontal="center"/>
    </xf>
    <xf numFmtId="164" fontId="4" fillId="0" borderId="17" xfId="2" applyNumberFormat="1" applyFont="1" applyBorder="1" applyAlignment="1">
      <alignment horizontal="center"/>
    </xf>
    <xf numFmtId="41" fontId="9" fillId="0" borderId="21" xfId="0" applyNumberFormat="1" applyFont="1" applyBorder="1"/>
    <xf numFmtId="41" fontId="9" fillId="0" borderId="17" xfId="0" applyNumberFormat="1" applyFont="1" applyBorder="1"/>
    <xf numFmtId="164" fontId="9" fillId="0" borderId="17" xfId="2" applyNumberFormat="1" applyFont="1" applyBorder="1"/>
    <xf numFmtId="166" fontId="8" fillId="0" borderId="17" xfId="0" applyNumberFormat="1" applyFont="1" applyBorder="1" applyAlignment="1">
      <alignment horizontal="center"/>
    </xf>
    <xf numFmtId="164" fontId="9" fillId="0" borderId="29" xfId="2" applyNumberFormat="1" applyFont="1" applyBorder="1"/>
    <xf numFmtId="0" fontId="3" fillId="0" borderId="36" xfId="0" applyFont="1" applyBorder="1"/>
    <xf numFmtId="41" fontId="3" fillId="0" borderId="25" xfId="0" applyNumberFormat="1" applyFont="1" applyBorder="1"/>
    <xf numFmtId="166" fontId="10" fillId="0" borderId="25" xfId="3" applyNumberFormat="1" applyFont="1" applyBorder="1" applyAlignment="1">
      <alignment horizontal="center"/>
    </xf>
    <xf numFmtId="10" fontId="10" fillId="0" borderId="25" xfId="0" applyNumberFormat="1" applyFont="1" applyBorder="1" applyAlignment="1">
      <alignment horizontal="center"/>
    </xf>
    <xf numFmtId="42" fontId="3" fillId="0" borderId="25" xfId="0" applyNumberFormat="1" applyFont="1" applyBorder="1"/>
    <xf numFmtId="0" fontId="3" fillId="0" borderId="27" xfId="0" applyFont="1" applyBorder="1" applyAlignment="1">
      <alignment horizontal="center" vertical="center"/>
    </xf>
    <xf numFmtId="41" fontId="3" fillId="0" borderId="37" xfId="0" applyNumberFormat="1" applyFont="1" applyBorder="1"/>
    <xf numFmtId="41" fontId="3" fillId="0" borderId="25" xfId="3" applyNumberFormat="1" applyFont="1" applyBorder="1"/>
    <xf numFmtId="164" fontId="3" fillId="0" borderId="25" xfId="2" applyNumberFormat="1" applyFont="1" applyBorder="1"/>
    <xf numFmtId="10" fontId="3" fillId="0" borderId="25" xfId="3" applyNumberFormat="1" applyFont="1" applyBorder="1"/>
    <xf numFmtId="42" fontId="10" fillId="0" borderId="25" xfId="3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6" fontId="10" fillId="0" borderId="25" xfId="0" applyNumberFormat="1" applyFont="1" applyBorder="1" applyAlignment="1">
      <alignment horizontal="center"/>
    </xf>
    <xf numFmtId="166" fontId="11" fillId="0" borderId="25" xfId="3" applyNumberFormat="1" applyFont="1" applyBorder="1" applyAlignment="1">
      <alignment horizontal="center"/>
    </xf>
    <xf numFmtId="166" fontId="11" fillId="0" borderId="25" xfId="0" applyNumberFormat="1" applyFont="1" applyBorder="1" applyAlignment="1">
      <alignment horizontal="center"/>
    </xf>
    <xf numFmtId="164" fontId="12" fillId="0" borderId="25" xfId="2" applyNumberFormat="1" applyFont="1" applyBorder="1"/>
    <xf numFmtId="0" fontId="12" fillId="0" borderId="27" xfId="0" applyFont="1" applyBorder="1" applyAlignment="1">
      <alignment horizontal="center" vertical="center"/>
    </xf>
    <xf numFmtId="41" fontId="12" fillId="0" borderId="25" xfId="0" applyNumberFormat="1" applyFont="1" applyBorder="1"/>
    <xf numFmtId="164" fontId="12" fillId="0" borderId="38" xfId="2" applyNumberFormat="1" applyFont="1" applyBorder="1"/>
    <xf numFmtId="10" fontId="10" fillId="0" borderId="25" xfId="3" applyNumberFormat="1" applyFont="1" applyBorder="1" applyAlignment="1">
      <alignment horizontal="center"/>
    </xf>
    <xf numFmtId="41" fontId="10" fillId="0" borderId="36" xfId="0" applyNumberFormat="1" applyFont="1" applyBorder="1"/>
    <xf numFmtId="0" fontId="3" fillId="0" borderId="27" xfId="0" applyFont="1" applyBorder="1" applyAlignment="1">
      <alignment horizontal="center"/>
    </xf>
    <xf numFmtId="41" fontId="5" fillId="0" borderId="36" xfId="0" applyNumberFormat="1" applyFont="1" applyBorder="1"/>
    <xf numFmtId="41" fontId="4" fillId="0" borderId="25" xfId="0" applyNumberFormat="1" applyFont="1" applyBorder="1"/>
    <xf numFmtId="166" fontId="5" fillId="0" borderId="25" xfId="3" applyNumberFormat="1" applyFont="1" applyBorder="1" applyAlignment="1">
      <alignment horizontal="center"/>
    </xf>
    <xf numFmtId="166" fontId="5" fillId="0" borderId="25" xfId="0" applyNumberFormat="1" applyFont="1" applyBorder="1" applyAlignment="1">
      <alignment horizontal="center"/>
    </xf>
    <xf numFmtId="42" fontId="4" fillId="0" borderId="25" xfId="0" applyNumberFormat="1" applyFont="1" applyBorder="1"/>
    <xf numFmtId="0" fontId="4" fillId="0" borderId="27" xfId="0" applyFont="1" applyBorder="1" applyAlignment="1">
      <alignment horizontal="center" vertical="center"/>
    </xf>
    <xf numFmtId="41" fontId="4" fillId="0" borderId="37" xfId="0" applyNumberFormat="1" applyFont="1" applyBorder="1"/>
    <xf numFmtId="41" fontId="4" fillId="0" borderId="25" xfId="3" applyNumberFormat="1" applyFont="1" applyBorder="1"/>
    <xf numFmtId="164" fontId="4" fillId="0" borderId="25" xfId="2" applyNumberFormat="1" applyFont="1" applyBorder="1"/>
    <xf numFmtId="10" fontId="4" fillId="0" borderId="25" xfId="3" applyNumberFormat="1" applyFont="1" applyBorder="1"/>
    <xf numFmtId="42" fontId="5" fillId="0" borderId="25" xfId="3" applyNumberFormat="1" applyFont="1" applyBorder="1" applyAlignment="1">
      <alignment horizontal="center"/>
    </xf>
    <xf numFmtId="166" fontId="8" fillId="0" borderId="25" xfId="3" applyNumberFormat="1" applyFont="1" applyBorder="1" applyAlignment="1">
      <alignment horizontal="center"/>
    </xf>
    <xf numFmtId="166" fontId="8" fillId="0" borderId="25" xfId="0" applyNumberFormat="1" applyFont="1" applyBorder="1" applyAlignment="1">
      <alignment horizontal="center"/>
    </xf>
    <xf numFmtId="164" fontId="9" fillId="0" borderId="25" xfId="2" applyNumberFormat="1" applyFont="1" applyBorder="1"/>
    <xf numFmtId="41" fontId="9" fillId="0" borderId="25" xfId="0" applyNumberFormat="1" applyFont="1" applyBorder="1"/>
    <xf numFmtId="164" fontId="9" fillId="0" borderId="38" xfId="2" applyNumberFormat="1" applyFont="1" applyBorder="1"/>
    <xf numFmtId="41" fontId="3" fillId="0" borderId="36" xfId="0" applyNumberFormat="1" applyFont="1" applyBorder="1"/>
    <xf numFmtId="41" fontId="4" fillId="0" borderId="36" xfId="0" applyNumberFormat="1" applyFont="1" applyBorder="1"/>
    <xf numFmtId="42" fontId="3" fillId="0" borderId="25" xfId="2" applyNumberFormat="1" applyFont="1" applyBorder="1"/>
    <xf numFmtId="41" fontId="12" fillId="0" borderId="28" xfId="0" applyNumberFormat="1" applyFont="1" applyBorder="1"/>
    <xf numFmtId="1" fontId="3" fillId="0" borderId="25" xfId="0" applyNumberFormat="1" applyFont="1" applyBorder="1" applyAlignment="1">
      <alignment horizontal="center"/>
    </xf>
    <xf numFmtId="42" fontId="10" fillId="0" borderId="25" xfId="0" applyNumberFormat="1" applyFont="1" applyBorder="1" applyAlignment="1">
      <alignment horizontal="center"/>
    </xf>
    <xf numFmtId="41" fontId="3" fillId="0" borderId="28" xfId="0" applyNumberFormat="1" applyFont="1" applyBorder="1"/>
    <xf numFmtId="164" fontId="3" fillId="0" borderId="11" xfId="2" applyNumberFormat="1" applyFont="1" applyBorder="1"/>
    <xf numFmtId="41" fontId="13" fillId="0" borderId="36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164" fontId="12" fillId="0" borderId="11" xfId="2" applyNumberFormat="1" applyFont="1" applyBorder="1"/>
    <xf numFmtId="41" fontId="14" fillId="0" borderId="36" xfId="0" applyNumberFormat="1" applyFont="1" applyBorder="1"/>
    <xf numFmtId="0" fontId="4" fillId="0" borderId="25" xfId="0" applyFont="1" applyBorder="1" applyAlignment="1">
      <alignment horizontal="center" vertical="center"/>
    </xf>
    <xf numFmtId="42" fontId="4" fillId="0" borderId="25" xfId="2" applyNumberFormat="1" applyFont="1" applyBorder="1"/>
    <xf numFmtId="0" fontId="4" fillId="0" borderId="25" xfId="0" applyFont="1" applyBorder="1" applyAlignment="1">
      <alignment horizontal="center"/>
    </xf>
    <xf numFmtId="41" fontId="9" fillId="0" borderId="28" xfId="0" applyNumberFormat="1" applyFont="1" applyBorder="1"/>
    <xf numFmtId="164" fontId="9" fillId="0" borderId="11" xfId="2" applyNumberFormat="1" applyFont="1" applyBorder="1"/>
    <xf numFmtId="166" fontId="9" fillId="0" borderId="25" xfId="0" applyNumberFormat="1" applyFont="1" applyBorder="1"/>
    <xf numFmtId="0" fontId="9" fillId="0" borderId="27" xfId="0" applyFont="1" applyBorder="1" applyAlignment="1">
      <alignment horizontal="center" vertical="center"/>
    </xf>
    <xf numFmtId="10" fontId="5" fillId="0" borderId="25" xfId="0" applyNumberFormat="1" applyFont="1" applyBorder="1" applyAlignment="1">
      <alignment horizontal="center"/>
    </xf>
    <xf numFmtId="166" fontId="3" fillId="0" borderId="25" xfId="3" applyNumberFormat="1" applyFont="1" applyBorder="1"/>
    <xf numFmtId="166" fontId="12" fillId="0" borderId="25" xfId="3" applyNumberFormat="1" applyFont="1" applyBorder="1"/>
    <xf numFmtId="0" fontId="3" fillId="0" borderId="39" xfId="0" applyFont="1" applyBorder="1"/>
    <xf numFmtId="41" fontId="10" fillId="0" borderId="40" xfId="0" applyNumberFormat="1" applyFont="1" applyBorder="1"/>
    <xf numFmtId="41" fontId="3" fillId="0" borderId="40" xfId="0" applyNumberFormat="1" applyFont="1" applyBorder="1"/>
    <xf numFmtId="10" fontId="10" fillId="0" borderId="40" xfId="0" applyNumberFormat="1" applyFont="1" applyBorder="1" applyAlignment="1">
      <alignment horizontal="center"/>
    </xf>
    <xf numFmtId="42" fontId="3" fillId="0" borderId="40" xfId="2" applyNumberFormat="1" applyFont="1" applyBorder="1"/>
    <xf numFmtId="0" fontId="3" fillId="0" borderId="41" xfId="0" applyFont="1" applyBorder="1" applyAlignment="1">
      <alignment horizontal="center" vertical="center"/>
    </xf>
    <xf numFmtId="41" fontId="3" fillId="0" borderId="42" xfId="0" applyNumberFormat="1" applyFont="1" applyBorder="1"/>
    <xf numFmtId="166" fontId="5" fillId="0" borderId="40" xfId="3" applyNumberFormat="1" applyFont="1" applyBorder="1" applyAlignment="1">
      <alignment horizontal="center"/>
    </xf>
    <xf numFmtId="164" fontId="3" fillId="0" borderId="40" xfId="2" applyNumberFormat="1" applyFont="1" applyBorder="1"/>
    <xf numFmtId="1" fontId="3" fillId="0" borderId="40" xfId="0" applyNumberFormat="1" applyFont="1" applyBorder="1" applyAlignment="1">
      <alignment horizontal="center"/>
    </xf>
    <xf numFmtId="42" fontId="10" fillId="0" borderId="40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6" fontId="11" fillId="0" borderId="40" xfId="0" applyNumberFormat="1" applyFont="1" applyBorder="1" applyAlignment="1">
      <alignment horizontal="center"/>
    </xf>
    <xf numFmtId="164" fontId="12" fillId="0" borderId="40" xfId="2" applyNumberFormat="1" applyFont="1" applyBorder="1"/>
    <xf numFmtId="0" fontId="12" fillId="0" borderId="41" xfId="0" applyFont="1" applyBorder="1"/>
    <xf numFmtId="41" fontId="12" fillId="0" borderId="43" xfId="0" applyNumberFormat="1" applyFont="1" applyBorder="1"/>
    <xf numFmtId="41" fontId="12" fillId="0" borderId="40" xfId="0" applyNumberFormat="1" applyFont="1" applyBorder="1"/>
    <xf numFmtId="164" fontId="11" fillId="0" borderId="44" xfId="2" applyNumberFormat="1" applyFont="1" applyBorder="1"/>
    <xf numFmtId="0" fontId="4" fillId="0" borderId="0" xfId="0" applyFont="1"/>
    <xf numFmtId="0" fontId="10" fillId="0" borderId="0" xfId="0" applyFont="1"/>
    <xf numFmtId="42" fontId="4" fillId="0" borderId="0" xfId="2" applyNumberFormat="1" applyFont="1" applyAlignment="1">
      <alignment horizontal="center"/>
    </xf>
    <xf numFmtId="164" fontId="5" fillId="0" borderId="0" xfId="2" applyNumberFormat="1" applyFont="1"/>
    <xf numFmtId="164" fontId="8" fillId="0" borderId="0" xfId="2" applyNumberFormat="1" applyFont="1"/>
    <xf numFmtId="0" fontId="3" fillId="0" borderId="0" xfId="0" applyFont="1"/>
    <xf numFmtId="164" fontId="11" fillId="0" borderId="0" xfId="2" applyNumberFormat="1" applyFont="1" applyBorder="1"/>
    <xf numFmtId="41" fontId="10" fillId="0" borderId="0" xfId="0" applyNumberFormat="1" applyFont="1"/>
    <xf numFmtId="41" fontId="5" fillId="0" borderId="0" xfId="0" applyNumberFormat="1" applyFont="1"/>
    <xf numFmtId="0" fontId="14" fillId="0" borderId="0" xfId="0" applyFont="1"/>
    <xf numFmtId="166" fontId="14" fillId="0" borderId="0" xfId="3" applyNumberFormat="1" applyFont="1"/>
    <xf numFmtId="164" fontId="14" fillId="0" borderId="0" xfId="2" applyNumberFormat="1" applyFont="1"/>
    <xf numFmtId="166" fontId="15" fillId="0" borderId="0" xfId="0" applyNumberFormat="1" applyFont="1" applyAlignment="1">
      <alignment horizontal="center"/>
    </xf>
    <xf numFmtId="166" fontId="15" fillId="0" borderId="0" xfId="0" applyNumberFormat="1" applyFont="1"/>
    <xf numFmtId="164" fontId="16" fillId="0" borderId="0" xfId="2" applyNumberFormat="1" applyFont="1"/>
    <xf numFmtId="164" fontId="15" fillId="0" borderId="0" xfId="2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166" fontId="15" fillId="0" borderId="0" xfId="3" applyNumberFormat="1" applyFont="1"/>
    <xf numFmtId="41" fontId="3" fillId="0" borderId="17" xfId="4" applyNumberFormat="1" applyFont="1" applyBorder="1" applyAlignment="1">
      <alignment horizontal="center" vertical="center"/>
    </xf>
    <xf numFmtId="41" fontId="3" fillId="0" borderId="31" xfId="4" applyNumberFormat="1" applyFont="1" applyBorder="1" applyAlignment="1">
      <alignment horizontal="center" vertical="center"/>
    </xf>
    <xf numFmtId="166" fontId="17" fillId="0" borderId="17" xfId="3" applyNumberFormat="1" applyFont="1" applyBorder="1" applyAlignment="1">
      <alignment horizontal="center" vertical="center" wrapText="1"/>
    </xf>
    <xf numFmtId="166" fontId="17" fillId="0" borderId="31" xfId="3" applyNumberFormat="1" applyFont="1" applyBorder="1" applyAlignment="1">
      <alignment horizontal="center" vertical="center" wrapText="1"/>
    </xf>
    <xf numFmtId="164" fontId="3" fillId="0" borderId="29" xfId="2" applyNumberFormat="1" applyFont="1" applyBorder="1" applyAlignment="1">
      <alignment horizontal="center" vertical="center"/>
    </xf>
    <xf numFmtId="164" fontId="3" fillId="0" borderId="34" xfId="2" applyNumberFormat="1" applyFont="1" applyBorder="1" applyAlignment="1">
      <alignment horizontal="center" vertical="center"/>
    </xf>
    <xf numFmtId="41" fontId="3" fillId="0" borderId="18" xfId="4" applyNumberFormat="1" applyFont="1" applyBorder="1" applyAlignment="1">
      <alignment horizontal="center" vertical="center"/>
    </xf>
    <xf numFmtId="41" fontId="3" fillId="0" borderId="23" xfId="4" applyNumberFormat="1" applyFont="1" applyBorder="1" applyAlignment="1">
      <alignment horizontal="center" vertical="center"/>
    </xf>
    <xf numFmtId="41" fontId="3" fillId="0" borderId="24" xfId="4" applyNumberFormat="1" applyFont="1" applyBorder="1" applyAlignment="1">
      <alignment horizontal="center" vertical="center"/>
    </xf>
    <xf numFmtId="41" fontId="3" fillId="0" borderId="12" xfId="4" applyNumberFormat="1" applyFont="1" applyBorder="1" applyAlignment="1">
      <alignment horizontal="center" vertical="center"/>
    </xf>
    <xf numFmtId="41" fontId="3" fillId="0" borderId="13" xfId="4" applyNumberFormat="1" applyFont="1" applyBorder="1" applyAlignment="1">
      <alignment horizontal="center" vertical="center"/>
    </xf>
    <xf numFmtId="41" fontId="3" fillId="0" borderId="16" xfId="4" applyNumberFormat="1" applyFont="1" applyBorder="1" applyAlignment="1">
      <alignment horizontal="center" vertical="center"/>
    </xf>
    <xf numFmtId="10" fontId="10" fillId="0" borderId="17" xfId="0" applyNumberFormat="1" applyFont="1" applyBorder="1" applyAlignment="1">
      <alignment horizontal="center" vertical="center"/>
    </xf>
    <xf numFmtId="10" fontId="10" fillId="0" borderId="31" xfId="0" applyNumberFormat="1" applyFont="1" applyBorder="1" applyAlignment="1">
      <alignment horizontal="center" vertical="center"/>
    </xf>
    <xf numFmtId="10" fontId="10" fillId="0" borderId="17" xfId="0" applyNumberFormat="1" applyFont="1" applyBorder="1" applyAlignment="1">
      <alignment horizontal="center" vertical="center" wrapText="1"/>
    </xf>
    <xf numFmtId="10" fontId="10" fillId="0" borderId="31" xfId="0" applyNumberFormat="1" applyFont="1" applyBorder="1" applyAlignment="1">
      <alignment horizontal="center" vertical="center" wrapText="1"/>
    </xf>
    <xf numFmtId="166" fontId="10" fillId="0" borderId="17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 wrapText="1"/>
    </xf>
    <xf numFmtId="166" fontId="10" fillId="0" borderId="31" xfId="0" applyNumberFormat="1" applyFont="1" applyBorder="1" applyAlignment="1">
      <alignment horizontal="center" vertical="center" wrapText="1"/>
    </xf>
    <xf numFmtId="41" fontId="3" fillId="0" borderId="21" xfId="4" applyNumberFormat="1" applyFont="1" applyBorder="1" applyAlignment="1">
      <alignment horizontal="center" vertical="center"/>
    </xf>
    <xf numFmtId="41" fontId="3" fillId="0" borderId="33" xfId="4" applyNumberFormat="1" applyFont="1" applyBorder="1" applyAlignment="1">
      <alignment horizontal="center" vertical="center"/>
    </xf>
    <xf numFmtId="164" fontId="3" fillId="0" borderId="17" xfId="2" applyNumberFormat="1" applyFont="1" applyBorder="1" applyAlignment="1">
      <alignment horizontal="center" vertical="center"/>
    </xf>
    <xf numFmtId="164" fontId="3" fillId="0" borderId="31" xfId="2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horizontal="center" vertical="center" wrapText="1"/>
    </xf>
    <xf numFmtId="166" fontId="10" fillId="0" borderId="26" xfId="0" applyNumberFormat="1" applyFont="1" applyBorder="1" applyAlignment="1">
      <alignment horizontal="center" vertical="center" wrapText="1"/>
    </xf>
    <xf numFmtId="164" fontId="3" fillId="0" borderId="17" xfId="2" applyNumberFormat="1" applyFont="1" applyBorder="1" applyAlignment="1">
      <alignment horizontal="center" vertical="center" wrapText="1"/>
    </xf>
    <xf numFmtId="164" fontId="3" fillId="0" borderId="25" xfId="2" applyNumberFormat="1" applyFont="1" applyBorder="1" applyAlignment="1">
      <alignment horizontal="center" vertical="center" wrapText="1"/>
    </xf>
    <xf numFmtId="164" fontId="3" fillId="0" borderId="31" xfId="2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22" xfId="4" applyNumberFormat="1" applyFont="1" applyBorder="1" applyAlignment="1">
      <alignment horizontal="center" vertical="center"/>
    </xf>
    <xf numFmtId="41" fontId="3" fillId="0" borderId="19" xfId="4" applyNumberFormat="1" applyFont="1" applyBorder="1" applyAlignment="1">
      <alignment horizontal="center" vertical="center"/>
    </xf>
    <xf numFmtId="41" fontId="3" fillId="0" borderId="15" xfId="4" applyNumberFormat="1" applyFont="1" applyBorder="1" applyAlignment="1">
      <alignment horizontal="center" vertical="center"/>
    </xf>
    <xf numFmtId="41" fontId="3" fillId="0" borderId="26" xfId="4" applyNumberFormat="1" applyFont="1" applyBorder="1" applyAlignment="1">
      <alignment horizontal="center" vertical="center"/>
    </xf>
    <xf numFmtId="42" fontId="10" fillId="0" borderId="17" xfId="0" applyNumberFormat="1" applyFont="1" applyBorder="1" applyAlignment="1">
      <alignment horizontal="center" vertical="center" wrapText="1"/>
    </xf>
    <xf numFmtId="42" fontId="10" fillId="0" borderId="25" xfId="0" applyNumberFormat="1" applyFont="1" applyBorder="1" applyAlignment="1">
      <alignment horizontal="center" vertical="center" wrapText="1"/>
    </xf>
    <xf numFmtId="42" fontId="10" fillId="0" borderId="3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center" wrapText="1"/>
    </xf>
    <xf numFmtId="41" fontId="3" fillId="0" borderId="28" xfId="4" applyNumberFormat="1" applyFont="1" applyBorder="1" applyAlignment="1">
      <alignment horizontal="center" vertical="center"/>
    </xf>
    <xf numFmtId="41" fontId="3" fillId="0" borderId="25" xfId="4" applyNumberFormat="1" applyFont="1" applyBorder="1" applyAlignment="1">
      <alignment horizontal="center" vertical="center"/>
    </xf>
    <xf numFmtId="10" fontId="10" fillId="0" borderId="25" xfId="0" applyNumberFormat="1" applyFont="1" applyBorder="1" applyAlignment="1">
      <alignment horizontal="center" vertical="center" wrapText="1"/>
    </xf>
    <xf numFmtId="41" fontId="3" fillId="0" borderId="21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5" xfId="4" applyNumberFormat="1" applyFont="1" applyBorder="1" applyAlignment="1">
      <alignment horizontal="center" vertical="center"/>
    </xf>
    <xf numFmtId="41" fontId="3" fillId="0" borderId="3" xfId="4" applyNumberFormat="1" applyFont="1" applyBorder="1" applyAlignment="1">
      <alignment horizontal="center" vertical="center"/>
    </xf>
    <xf numFmtId="41" fontId="3" fillId="0" borderId="6" xfId="4" applyNumberFormat="1" applyFont="1" applyBorder="1" applyAlignment="1">
      <alignment horizontal="center" vertical="center"/>
    </xf>
    <xf numFmtId="41" fontId="3" fillId="0" borderId="10" xfId="4" applyNumberFormat="1" applyFont="1" applyBorder="1" applyAlignment="1">
      <alignment horizontal="center" vertical="center"/>
    </xf>
    <xf numFmtId="41" fontId="3" fillId="0" borderId="0" xfId="4" applyNumberFormat="1" applyFont="1" applyAlignment="1">
      <alignment horizontal="center" vertical="center"/>
    </xf>
    <xf numFmtId="41" fontId="3" fillId="0" borderId="11" xfId="4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 wrapText="1"/>
    </xf>
    <xf numFmtId="41" fontId="3" fillId="0" borderId="25" xfId="0" applyNumberFormat="1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10" fillId="0" borderId="26" xfId="0" applyNumberFormat="1" applyFont="1" applyBorder="1" applyAlignment="1">
      <alignment horizontal="center" vertical="center"/>
    </xf>
    <xf numFmtId="42" fontId="3" fillId="0" borderId="17" xfId="2" applyNumberFormat="1" applyFont="1" applyBorder="1" applyAlignment="1">
      <alignment horizontal="center" vertical="center" wrapText="1"/>
    </xf>
    <xf numFmtId="42" fontId="3" fillId="0" borderId="25" xfId="2" applyNumberFormat="1" applyFont="1" applyBorder="1" applyAlignment="1">
      <alignment horizontal="center" vertical="center" wrapText="1"/>
    </xf>
    <xf numFmtId="42" fontId="3" fillId="0" borderId="31" xfId="2" applyNumberFormat="1" applyFont="1" applyBorder="1" applyAlignment="1">
      <alignment horizontal="center" vertical="center" wrapText="1"/>
    </xf>
  </cellXfs>
  <cellStyles count="5">
    <cellStyle name="Comma" xfId="1" builtinId="3"/>
    <cellStyle name="Comma0" xfId="4" xr:uid="{D922CEC8-E225-499E-B3EA-A71BCA46CD47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F5F7-9664-4E89-A16A-41C1CB753212}">
  <dimension ref="B2:AK85"/>
  <sheetViews>
    <sheetView tabSelected="1" workbookViewId="0">
      <selection activeCell="H4" sqref="H4"/>
    </sheetView>
  </sheetViews>
  <sheetFormatPr defaultRowHeight="15" x14ac:dyDescent="0.25"/>
  <cols>
    <col min="2" max="2" width="39.140625" bestFit="1" customWidth="1"/>
    <col min="3" max="3" width="13.42578125" bestFit="1" customWidth="1"/>
    <col min="4" max="4" width="10.28515625" bestFit="1" customWidth="1"/>
    <col min="5" max="5" width="9.28515625" bestFit="1" customWidth="1"/>
    <col min="6" max="7" width="10.140625" bestFit="1" customWidth="1"/>
    <col min="8" max="8" width="19.42578125" bestFit="1" customWidth="1"/>
    <col min="9" max="9" width="9.28515625" bestFit="1" customWidth="1"/>
    <col min="10" max="10" width="10.28515625" bestFit="1" customWidth="1"/>
    <col min="11" max="11" width="9.28515625" bestFit="1" customWidth="1"/>
    <col min="12" max="14" width="10.140625" bestFit="1" customWidth="1"/>
    <col min="15" max="15" width="19.42578125" bestFit="1" customWidth="1"/>
    <col min="16" max="16" width="8.7109375" customWidth="1"/>
    <col min="17" max="18" width="14.7109375" customWidth="1"/>
    <col min="19" max="23" width="9.28515625" bestFit="1" customWidth="1"/>
    <col min="24" max="25" width="10.140625" bestFit="1" customWidth="1"/>
    <col min="26" max="26" width="17.5703125" bestFit="1" customWidth="1"/>
    <col min="27" max="27" width="14.7109375" customWidth="1"/>
    <col min="28" max="28" width="13.42578125" bestFit="1" customWidth="1"/>
    <col min="29" max="29" width="9.28515625" bestFit="1" customWidth="1"/>
    <col min="30" max="30" width="14.85546875" bestFit="1" customWidth="1"/>
    <col min="31" max="31" width="13.42578125" bestFit="1" customWidth="1"/>
    <col min="32" max="32" width="9.28515625" bestFit="1" customWidth="1"/>
    <col min="33" max="33" width="16.140625" bestFit="1" customWidth="1"/>
    <col min="34" max="34" width="13.42578125" bestFit="1" customWidth="1"/>
    <col min="35" max="35" width="9.28515625" bestFit="1" customWidth="1"/>
    <col min="36" max="36" width="14.7109375" customWidth="1"/>
    <col min="37" max="37" width="17.5703125" bestFit="1" customWidth="1"/>
  </cols>
  <sheetData>
    <row r="2" spans="2:37" ht="15.75" x14ac:dyDescent="0.25">
      <c r="B2" s="1" t="s">
        <v>0</v>
      </c>
      <c r="C2" s="2"/>
      <c r="D2" s="2"/>
      <c r="E2" s="3"/>
      <c r="F2" s="4"/>
      <c r="G2" s="5"/>
      <c r="H2" s="6"/>
      <c r="I2" s="7"/>
      <c r="J2" s="3"/>
      <c r="K2" s="8"/>
      <c r="L2" s="5"/>
      <c r="M2" s="9"/>
      <c r="N2" s="9"/>
      <c r="O2" s="10"/>
      <c r="P2" s="11"/>
      <c r="Q2" s="5"/>
      <c r="R2" s="12"/>
      <c r="S2" s="8"/>
      <c r="T2" s="2"/>
      <c r="U2" s="2"/>
      <c r="V2" s="5"/>
      <c r="W2" s="2"/>
      <c r="X2" s="13"/>
      <c r="Y2" s="13"/>
      <c r="Z2" s="14"/>
      <c r="AA2" s="15"/>
      <c r="AB2" s="16"/>
      <c r="AC2" s="16"/>
      <c r="AD2" s="14"/>
      <c r="AE2" s="16"/>
      <c r="AF2" s="16"/>
      <c r="AG2" s="14"/>
      <c r="AH2" s="16"/>
      <c r="AI2" s="16"/>
      <c r="AJ2" s="13"/>
      <c r="AK2" s="14"/>
    </row>
    <row r="3" spans="2:37" ht="15.75" x14ac:dyDescent="0.25">
      <c r="B3" s="1" t="s">
        <v>1</v>
      </c>
      <c r="C3" s="2"/>
      <c r="D3" s="2"/>
      <c r="E3" s="3"/>
      <c r="F3" s="4"/>
      <c r="G3" s="5"/>
      <c r="H3" s="6"/>
      <c r="I3" s="7"/>
      <c r="J3" s="3"/>
      <c r="K3" s="8"/>
      <c r="L3" s="5"/>
      <c r="M3" s="9"/>
      <c r="N3" s="9"/>
      <c r="O3" s="10"/>
      <c r="P3" s="11"/>
      <c r="Q3" s="17"/>
      <c r="R3" s="18"/>
      <c r="S3" s="8"/>
      <c r="T3" s="19"/>
      <c r="U3" s="2"/>
      <c r="V3" s="5"/>
      <c r="W3" s="2"/>
      <c r="X3" s="13"/>
      <c r="Y3" s="13"/>
      <c r="Z3" s="14"/>
      <c r="AA3" s="15"/>
      <c r="AB3" s="16"/>
      <c r="AC3" s="16"/>
      <c r="AD3" s="14"/>
      <c r="AE3" s="16"/>
      <c r="AF3" s="16"/>
      <c r="AG3" s="14"/>
      <c r="AH3" s="16"/>
      <c r="AI3" s="16"/>
      <c r="AJ3" s="13"/>
      <c r="AK3" s="14"/>
    </row>
    <row r="4" spans="2:37" ht="15.75" x14ac:dyDescent="0.25">
      <c r="B4" s="1"/>
      <c r="C4" s="2"/>
      <c r="D4" s="2"/>
      <c r="E4" s="3"/>
      <c r="F4" s="4"/>
      <c r="G4" s="5"/>
      <c r="H4" s="6"/>
      <c r="I4" s="7"/>
      <c r="J4" s="3"/>
      <c r="K4" s="8"/>
      <c r="L4" s="5"/>
      <c r="M4" s="9"/>
      <c r="N4" s="9"/>
      <c r="O4" s="10"/>
      <c r="P4" s="11"/>
      <c r="Q4" s="5"/>
      <c r="R4" s="18"/>
      <c r="S4" s="8"/>
      <c r="T4" s="2"/>
      <c r="U4" s="2"/>
      <c r="V4" s="5"/>
      <c r="W4" s="2"/>
      <c r="X4" s="13"/>
      <c r="Y4" s="13"/>
      <c r="Z4" s="14"/>
      <c r="AA4" s="15"/>
      <c r="AB4" s="16"/>
      <c r="AC4" s="16"/>
      <c r="AD4" s="14"/>
      <c r="AE4" s="16"/>
      <c r="AF4" s="16"/>
      <c r="AG4" s="14"/>
      <c r="AH4" s="16"/>
      <c r="AI4" s="16"/>
      <c r="AJ4" s="13"/>
      <c r="AK4" s="14"/>
    </row>
    <row r="5" spans="2:37" ht="16.5" thickBot="1" x14ac:dyDescent="0.3">
      <c r="B5" s="2"/>
      <c r="C5" s="2"/>
      <c r="D5" s="2"/>
      <c r="E5" s="3"/>
      <c r="F5" s="4"/>
      <c r="G5" s="5"/>
      <c r="H5" s="6"/>
      <c r="I5" s="7"/>
      <c r="J5" s="3"/>
      <c r="K5" s="8"/>
      <c r="L5" s="5"/>
      <c r="M5" s="9"/>
      <c r="N5" s="9"/>
      <c r="O5" s="10"/>
      <c r="P5" s="11"/>
      <c r="Q5" s="5"/>
      <c r="R5" s="18"/>
      <c r="S5" s="8"/>
      <c r="T5" s="2"/>
      <c r="U5" s="2"/>
      <c r="V5" s="5"/>
      <c r="W5" s="2"/>
      <c r="X5" s="20"/>
      <c r="Y5" s="20"/>
      <c r="Z5" s="21"/>
      <c r="AA5" s="22"/>
      <c r="AB5" s="23"/>
      <c r="AC5" s="23"/>
      <c r="AD5" s="21"/>
      <c r="AE5" s="23"/>
      <c r="AF5" s="23"/>
      <c r="AG5" s="21"/>
      <c r="AH5" s="23"/>
      <c r="AI5" s="23"/>
      <c r="AJ5" s="20"/>
      <c r="AK5" s="21"/>
    </row>
    <row r="6" spans="2:37" ht="15.75" thickTop="1" x14ac:dyDescent="0.25">
      <c r="B6" s="204" t="s">
        <v>2</v>
      </c>
      <c r="C6" s="207" t="s">
        <v>3</v>
      </c>
      <c r="D6" s="208"/>
      <c r="E6" s="208"/>
      <c r="F6" s="208"/>
      <c r="G6" s="208"/>
      <c r="H6" s="208"/>
      <c r="I6" s="209"/>
      <c r="J6" s="216" t="s">
        <v>4</v>
      </c>
      <c r="K6" s="208"/>
      <c r="L6" s="208"/>
      <c r="M6" s="208"/>
      <c r="N6" s="208"/>
      <c r="O6" s="208"/>
      <c r="P6" s="208"/>
      <c r="Q6" s="208"/>
      <c r="R6" s="209"/>
      <c r="S6" s="219" t="s">
        <v>5</v>
      </c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1"/>
    </row>
    <row r="7" spans="2:37" x14ac:dyDescent="0.25">
      <c r="B7" s="205"/>
      <c r="C7" s="210"/>
      <c r="D7" s="211"/>
      <c r="E7" s="211"/>
      <c r="F7" s="211"/>
      <c r="G7" s="211"/>
      <c r="H7" s="211"/>
      <c r="I7" s="212"/>
      <c r="J7" s="217"/>
      <c r="K7" s="211"/>
      <c r="L7" s="211"/>
      <c r="M7" s="211"/>
      <c r="N7" s="211"/>
      <c r="O7" s="211"/>
      <c r="P7" s="211"/>
      <c r="Q7" s="211"/>
      <c r="R7" s="212"/>
      <c r="S7" s="222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4"/>
    </row>
    <row r="8" spans="2:37" x14ac:dyDescent="0.25">
      <c r="B8" s="205"/>
      <c r="C8" s="213"/>
      <c r="D8" s="214"/>
      <c r="E8" s="214"/>
      <c r="F8" s="214"/>
      <c r="G8" s="214"/>
      <c r="H8" s="214"/>
      <c r="I8" s="215"/>
      <c r="J8" s="218"/>
      <c r="K8" s="214"/>
      <c r="L8" s="214"/>
      <c r="M8" s="214"/>
      <c r="N8" s="214"/>
      <c r="O8" s="214"/>
      <c r="P8" s="214"/>
      <c r="Q8" s="214"/>
      <c r="R8" s="215"/>
      <c r="S8" s="180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2"/>
    </row>
    <row r="9" spans="2:37" x14ac:dyDescent="0.25">
      <c r="B9" s="205"/>
      <c r="C9" s="225" t="s">
        <v>6</v>
      </c>
      <c r="D9" s="228" t="s">
        <v>7</v>
      </c>
      <c r="E9" s="194" t="s">
        <v>8</v>
      </c>
      <c r="F9" s="231" t="s">
        <v>9</v>
      </c>
      <c r="G9" s="232"/>
      <c r="H9" s="235" t="s">
        <v>10</v>
      </c>
      <c r="I9" s="175" t="s">
        <v>11</v>
      </c>
      <c r="J9" s="191" t="s">
        <v>12</v>
      </c>
      <c r="K9" s="194" t="s">
        <v>13</v>
      </c>
      <c r="L9" s="197" t="s">
        <v>14</v>
      </c>
      <c r="M9" s="200" t="s">
        <v>15</v>
      </c>
      <c r="N9" s="201"/>
      <c r="O9" s="172" t="s">
        <v>10</v>
      </c>
      <c r="P9" s="185" t="s">
        <v>11</v>
      </c>
      <c r="Q9" s="182" t="s">
        <v>76</v>
      </c>
      <c r="R9" s="185" t="s">
        <v>77</v>
      </c>
      <c r="S9" s="161" t="s">
        <v>17</v>
      </c>
      <c r="T9" s="141" t="s">
        <v>12</v>
      </c>
      <c r="U9" s="185" t="s">
        <v>18</v>
      </c>
      <c r="V9" s="155" t="s">
        <v>19</v>
      </c>
      <c r="W9" s="165" t="s">
        <v>20</v>
      </c>
      <c r="X9" s="168" t="s">
        <v>21</v>
      </c>
      <c r="Y9" s="169"/>
      <c r="Z9" s="172" t="s">
        <v>10</v>
      </c>
      <c r="AA9" s="175" t="s">
        <v>16</v>
      </c>
      <c r="AB9" s="178" t="s">
        <v>22</v>
      </c>
      <c r="AC9" s="148"/>
      <c r="AD9" s="179"/>
      <c r="AE9" s="147" t="s">
        <v>23</v>
      </c>
      <c r="AF9" s="148"/>
      <c r="AG9" s="179"/>
      <c r="AH9" s="147" t="s">
        <v>24</v>
      </c>
      <c r="AI9" s="148"/>
      <c r="AJ9" s="148"/>
      <c r="AK9" s="149"/>
    </row>
    <row r="10" spans="2:37" x14ac:dyDescent="0.25">
      <c r="B10" s="205"/>
      <c r="C10" s="226"/>
      <c r="D10" s="229"/>
      <c r="E10" s="195"/>
      <c r="F10" s="233"/>
      <c r="G10" s="234"/>
      <c r="H10" s="236"/>
      <c r="I10" s="176"/>
      <c r="J10" s="192"/>
      <c r="K10" s="195"/>
      <c r="L10" s="198"/>
      <c r="M10" s="202"/>
      <c r="N10" s="203"/>
      <c r="O10" s="173"/>
      <c r="P10" s="186"/>
      <c r="Q10" s="183"/>
      <c r="R10" s="186"/>
      <c r="S10" s="188"/>
      <c r="T10" s="189"/>
      <c r="U10" s="186"/>
      <c r="V10" s="190"/>
      <c r="W10" s="166"/>
      <c r="X10" s="170"/>
      <c r="Y10" s="171"/>
      <c r="Z10" s="173"/>
      <c r="AA10" s="176"/>
      <c r="AB10" s="180"/>
      <c r="AC10" s="151"/>
      <c r="AD10" s="181"/>
      <c r="AE10" s="150"/>
      <c r="AF10" s="151"/>
      <c r="AG10" s="181"/>
      <c r="AH10" s="150"/>
      <c r="AI10" s="151"/>
      <c r="AJ10" s="151"/>
      <c r="AK10" s="152"/>
    </row>
    <row r="11" spans="2:37" x14ac:dyDescent="0.25">
      <c r="B11" s="205"/>
      <c r="C11" s="226"/>
      <c r="D11" s="229"/>
      <c r="E11" s="195"/>
      <c r="F11" s="153" t="s">
        <v>25</v>
      </c>
      <c r="G11" s="155" t="s">
        <v>26</v>
      </c>
      <c r="H11" s="236"/>
      <c r="I11" s="176"/>
      <c r="J11" s="192"/>
      <c r="K11" s="195"/>
      <c r="L11" s="198"/>
      <c r="M11" s="153" t="s">
        <v>27</v>
      </c>
      <c r="N11" s="155" t="s">
        <v>26</v>
      </c>
      <c r="O11" s="173"/>
      <c r="P11" s="186"/>
      <c r="Q11" s="183"/>
      <c r="R11" s="186"/>
      <c r="S11" s="188"/>
      <c r="T11" s="189"/>
      <c r="U11" s="186"/>
      <c r="V11" s="190"/>
      <c r="W11" s="166"/>
      <c r="X11" s="157" t="s">
        <v>27</v>
      </c>
      <c r="Y11" s="159" t="s">
        <v>26</v>
      </c>
      <c r="Z11" s="173"/>
      <c r="AA11" s="176"/>
      <c r="AB11" s="161" t="s">
        <v>6</v>
      </c>
      <c r="AC11" s="141" t="s">
        <v>12</v>
      </c>
      <c r="AD11" s="163" t="s">
        <v>28</v>
      </c>
      <c r="AE11" s="141" t="s">
        <v>6</v>
      </c>
      <c r="AF11" s="141" t="s">
        <v>12</v>
      </c>
      <c r="AG11" s="163" t="s">
        <v>28</v>
      </c>
      <c r="AH11" s="141" t="s">
        <v>6</v>
      </c>
      <c r="AI11" s="141" t="s">
        <v>12</v>
      </c>
      <c r="AJ11" s="143" t="s">
        <v>29</v>
      </c>
      <c r="AK11" s="145" t="s">
        <v>28</v>
      </c>
    </row>
    <row r="12" spans="2:37" x14ac:dyDescent="0.25">
      <c r="B12" s="206"/>
      <c r="C12" s="227"/>
      <c r="D12" s="230"/>
      <c r="E12" s="196"/>
      <c r="F12" s="154"/>
      <c r="G12" s="156"/>
      <c r="H12" s="237"/>
      <c r="I12" s="177"/>
      <c r="J12" s="193"/>
      <c r="K12" s="196"/>
      <c r="L12" s="199"/>
      <c r="M12" s="154"/>
      <c r="N12" s="156"/>
      <c r="O12" s="174"/>
      <c r="P12" s="187"/>
      <c r="Q12" s="184"/>
      <c r="R12" s="187"/>
      <c r="S12" s="162"/>
      <c r="T12" s="142"/>
      <c r="U12" s="187"/>
      <c r="V12" s="156"/>
      <c r="W12" s="167"/>
      <c r="X12" s="158"/>
      <c r="Y12" s="160"/>
      <c r="Z12" s="174"/>
      <c r="AA12" s="177"/>
      <c r="AB12" s="162"/>
      <c r="AC12" s="142"/>
      <c r="AD12" s="164"/>
      <c r="AE12" s="142"/>
      <c r="AF12" s="142"/>
      <c r="AG12" s="164"/>
      <c r="AH12" s="142"/>
      <c r="AI12" s="142"/>
      <c r="AJ12" s="144"/>
      <c r="AK12" s="146"/>
    </row>
    <row r="13" spans="2:37" ht="15.75" x14ac:dyDescent="0.25">
      <c r="B13" s="24"/>
      <c r="C13" s="25"/>
      <c r="D13" s="25"/>
      <c r="E13" s="25"/>
      <c r="F13" s="26"/>
      <c r="G13" s="26"/>
      <c r="H13" s="27"/>
      <c r="I13" s="28"/>
      <c r="J13" s="29"/>
      <c r="K13" s="25"/>
      <c r="L13" s="26"/>
      <c r="M13" s="26"/>
      <c r="N13" s="26"/>
      <c r="O13" s="30"/>
      <c r="P13" s="31"/>
      <c r="Q13" s="32"/>
      <c r="R13" s="33"/>
      <c r="S13" s="34"/>
      <c r="T13" s="25"/>
      <c r="U13" s="25"/>
      <c r="V13" s="26"/>
      <c r="W13" s="35"/>
      <c r="X13" s="36"/>
      <c r="Y13" s="36"/>
      <c r="Z13" s="37"/>
      <c r="AA13" s="33"/>
      <c r="AB13" s="38"/>
      <c r="AC13" s="39"/>
      <c r="AD13" s="40"/>
      <c r="AE13" s="39"/>
      <c r="AF13" s="39"/>
      <c r="AG13" s="40"/>
      <c r="AH13" s="39"/>
      <c r="AI13" s="39"/>
      <c r="AJ13" s="41"/>
      <c r="AK13" s="42"/>
    </row>
    <row r="14" spans="2:37" ht="15.75" x14ac:dyDescent="0.25">
      <c r="B14" s="43" t="s">
        <v>30</v>
      </c>
      <c r="C14" s="44">
        <v>13120</v>
      </c>
      <c r="D14" s="44">
        <v>18647</v>
      </c>
      <c r="E14" s="44"/>
      <c r="F14" s="45">
        <f>(D14/D$14)</f>
        <v>1</v>
      </c>
      <c r="G14" s="46"/>
      <c r="H14" s="47">
        <v>3701849240</v>
      </c>
      <c r="I14" s="48"/>
      <c r="J14" s="49">
        <v>12975</v>
      </c>
      <c r="K14" s="50"/>
      <c r="L14" s="45">
        <f>(J14/D14)</f>
        <v>0.69582238429774224</v>
      </c>
      <c r="M14" s="45">
        <f>(J14/J$14)</f>
        <v>1</v>
      </c>
      <c r="N14" s="46"/>
      <c r="O14" s="51">
        <v>2872291940</v>
      </c>
      <c r="P14" s="52"/>
      <c r="Q14" s="53">
        <v>221371.24778420039</v>
      </c>
      <c r="R14" s="54"/>
      <c r="S14" s="44">
        <f>(S16+S20)</f>
        <v>145</v>
      </c>
      <c r="T14" s="44">
        <f>(T16+T20)</f>
        <v>5672</v>
      </c>
      <c r="U14" s="44"/>
      <c r="V14" s="55">
        <f>(T14/D14)</f>
        <v>0.30417761570225771</v>
      </c>
      <c r="W14" s="44"/>
      <c r="X14" s="56">
        <f>(T14/T$14)</f>
        <v>1</v>
      </c>
      <c r="Y14" s="57"/>
      <c r="Z14" s="58">
        <f>(Z16+Z20)</f>
        <v>829557300</v>
      </c>
      <c r="AA14" s="59"/>
      <c r="AB14" s="60">
        <f t="shared" ref="AB14:AI14" si="0">(AB16+AB20)</f>
        <v>32</v>
      </c>
      <c r="AC14" s="60">
        <f t="shared" si="0"/>
        <v>64</v>
      </c>
      <c r="AD14" s="60">
        <f t="shared" si="0"/>
        <v>10406391</v>
      </c>
      <c r="AE14" s="60">
        <f t="shared" si="0"/>
        <v>10</v>
      </c>
      <c r="AF14" s="60">
        <f t="shared" si="0"/>
        <v>35</v>
      </c>
      <c r="AG14" s="60">
        <f t="shared" si="0"/>
        <v>23932699</v>
      </c>
      <c r="AH14" s="60">
        <f t="shared" si="0"/>
        <v>103</v>
      </c>
      <c r="AI14" s="60">
        <f t="shared" si="0"/>
        <v>5573</v>
      </c>
      <c r="AJ14" s="56">
        <f>(AI14/T14)</f>
        <v>0.98254583921015515</v>
      </c>
      <c r="AK14" s="61">
        <f>(AK16+AK20)</f>
        <v>795218210</v>
      </c>
    </row>
    <row r="15" spans="2:37" ht="15.75" x14ac:dyDescent="0.25">
      <c r="B15" s="43"/>
      <c r="C15" s="44"/>
      <c r="D15" s="44"/>
      <c r="E15" s="44"/>
      <c r="F15" s="62"/>
      <c r="G15" s="46"/>
      <c r="H15" s="47"/>
      <c r="I15" s="48"/>
      <c r="J15" s="49"/>
      <c r="K15" s="50"/>
      <c r="L15" s="62"/>
      <c r="M15" s="62"/>
      <c r="N15" s="46"/>
      <c r="O15" s="51"/>
      <c r="P15" s="52"/>
      <c r="Q15" s="53"/>
      <c r="R15" s="54"/>
      <c r="S15" s="44"/>
      <c r="T15" s="44"/>
      <c r="U15" s="44"/>
      <c r="V15" s="46"/>
      <c r="W15" s="44"/>
      <c r="X15" s="56"/>
      <c r="Y15" s="57"/>
      <c r="Z15" s="58"/>
      <c r="AA15" s="59"/>
      <c r="AB15" s="60"/>
      <c r="AC15" s="60"/>
      <c r="AD15" s="60"/>
      <c r="AE15" s="60"/>
      <c r="AF15" s="60"/>
      <c r="AG15" s="60"/>
      <c r="AH15" s="60"/>
      <c r="AI15" s="60"/>
      <c r="AJ15" s="56"/>
      <c r="AK15" s="61"/>
    </row>
    <row r="16" spans="2:37" ht="15.75" x14ac:dyDescent="0.25">
      <c r="B16" s="63" t="s">
        <v>31</v>
      </c>
      <c r="C16" s="44">
        <v>12456</v>
      </c>
      <c r="D16" s="44">
        <v>16485</v>
      </c>
      <c r="E16" s="44"/>
      <c r="F16" s="45">
        <f>(D16/D$14)</f>
        <v>0.88405641658175582</v>
      </c>
      <c r="G16" s="55">
        <f>(D16/D$16)</f>
        <v>1</v>
      </c>
      <c r="H16" s="47">
        <v>3313538520</v>
      </c>
      <c r="I16" s="48"/>
      <c r="J16" s="49">
        <v>12331</v>
      </c>
      <c r="K16" s="50"/>
      <c r="L16" s="45">
        <f>(J16/D16)</f>
        <v>0.74801334546557474</v>
      </c>
      <c r="M16" s="45">
        <f>(J16/J$14)</f>
        <v>0.95036608863198457</v>
      </c>
      <c r="N16" s="55">
        <f>(J16/J$16)</f>
        <v>1</v>
      </c>
      <c r="O16" s="51">
        <v>2713163704</v>
      </c>
      <c r="P16" s="52"/>
      <c r="Q16" s="53">
        <v>220027.87316519342</v>
      </c>
      <c r="R16" s="64"/>
      <c r="S16" s="44">
        <f>(S17+S18+S19)</f>
        <v>125</v>
      </c>
      <c r="T16" s="44">
        <f>(T17+T18+T19)</f>
        <v>4154</v>
      </c>
      <c r="U16" s="44"/>
      <c r="V16" s="55">
        <f t="shared" ref="V16:V22" si="1">(T16/D16)</f>
        <v>0.25198665453442526</v>
      </c>
      <c r="W16" s="44"/>
      <c r="X16" s="56">
        <f>(T16/T$14)</f>
        <v>0.7323695345557123</v>
      </c>
      <c r="Y16" s="57">
        <f>(T16/T$16)</f>
        <v>1</v>
      </c>
      <c r="Z16" s="58">
        <f>(Z17+Z18+Z19)</f>
        <v>600374816</v>
      </c>
      <c r="AA16" s="59"/>
      <c r="AB16" s="60">
        <f t="shared" ref="AB16:AI16" si="2">(AB17+AB18+AB19)</f>
        <v>26</v>
      </c>
      <c r="AC16" s="60">
        <f t="shared" si="2"/>
        <v>52</v>
      </c>
      <c r="AD16" s="60">
        <f t="shared" si="2"/>
        <v>7646391</v>
      </c>
      <c r="AE16" s="60">
        <f t="shared" si="2"/>
        <v>9</v>
      </c>
      <c r="AF16" s="60">
        <f t="shared" si="2"/>
        <v>32</v>
      </c>
      <c r="AG16" s="60">
        <f t="shared" si="2"/>
        <v>23632699</v>
      </c>
      <c r="AH16" s="60">
        <f t="shared" si="2"/>
        <v>90</v>
      </c>
      <c r="AI16" s="60">
        <f t="shared" si="2"/>
        <v>4070</v>
      </c>
      <c r="AJ16" s="56">
        <f t="shared" ref="AJ16:AJ22" si="3">(AI16/T16)</f>
        <v>0.97977852672123256</v>
      </c>
      <c r="AK16" s="61">
        <f>(AK17+AK18+AK19)</f>
        <v>569095726</v>
      </c>
    </row>
    <row r="17" spans="2:37" ht="15.75" x14ac:dyDescent="0.25">
      <c r="B17" s="65" t="s">
        <v>32</v>
      </c>
      <c r="C17" s="66">
        <v>6256</v>
      </c>
      <c r="D17" s="66">
        <v>8367</v>
      </c>
      <c r="E17" s="66"/>
      <c r="F17" s="67">
        <f t="shared" ref="F17:F22" si="4">(D17/D$14)</f>
        <v>0.44870488550437065</v>
      </c>
      <c r="G17" s="68">
        <f t="shared" ref="G17:G19" si="5">(D17/D$16)</f>
        <v>0.50755232029117381</v>
      </c>
      <c r="H17" s="69">
        <v>1628628752</v>
      </c>
      <c r="I17" s="70"/>
      <c r="J17" s="71">
        <v>6201</v>
      </c>
      <c r="K17" s="72"/>
      <c r="L17" s="67">
        <f t="shared" ref="L17:L22" si="6">(J17/D17)</f>
        <v>0.74112585155969879</v>
      </c>
      <c r="M17" s="67">
        <f t="shared" ref="M17:M19" si="7">(J17/J$14)</f>
        <v>0.47791907514450865</v>
      </c>
      <c r="N17" s="68">
        <f t="shared" ref="N17:N19" si="8">(J17/J$16)</f>
        <v>0.502878923039494</v>
      </c>
      <c r="O17" s="73">
        <v>1311748977</v>
      </c>
      <c r="P17" s="74"/>
      <c r="Q17" s="75">
        <v>211538.29656507014</v>
      </c>
      <c r="R17" s="54"/>
      <c r="S17" s="66">
        <f>(S33+S34+S42+S43)</f>
        <v>55</v>
      </c>
      <c r="T17" s="66">
        <f>(T33+T34+T42+T43)</f>
        <v>2166</v>
      </c>
      <c r="U17" s="66"/>
      <c r="V17" s="68">
        <f t="shared" si="1"/>
        <v>0.25887414844030121</v>
      </c>
      <c r="W17" s="66"/>
      <c r="X17" s="76">
        <f t="shared" ref="X17:X19" si="9">(T17/T$14)</f>
        <v>0.38187588152327223</v>
      </c>
      <c r="Y17" s="77">
        <f t="shared" ref="Y17:Y19" si="10">(T17/T$16)</f>
        <v>0.52142513240250365</v>
      </c>
      <c r="Z17" s="78">
        <f>(Z33+Z34+Z42+Z43)</f>
        <v>316879775</v>
      </c>
      <c r="AA17" s="59"/>
      <c r="AB17" s="79">
        <f t="shared" ref="AB17:AI17" si="11">(AB33+AB34+AB42+AB43)</f>
        <v>10</v>
      </c>
      <c r="AC17" s="79">
        <f t="shared" si="11"/>
        <v>20</v>
      </c>
      <c r="AD17" s="79">
        <f t="shared" si="11"/>
        <v>1921511</v>
      </c>
      <c r="AE17" s="79">
        <f t="shared" si="11"/>
        <v>0</v>
      </c>
      <c r="AF17" s="79">
        <f t="shared" si="11"/>
        <v>0</v>
      </c>
      <c r="AG17" s="79">
        <f t="shared" si="11"/>
        <v>0</v>
      </c>
      <c r="AH17" s="79">
        <f t="shared" si="11"/>
        <v>45</v>
      </c>
      <c r="AI17" s="79">
        <f t="shared" si="11"/>
        <v>2146</v>
      </c>
      <c r="AJ17" s="76">
        <f t="shared" si="3"/>
        <v>0.99076638965835639</v>
      </c>
      <c r="AK17" s="80">
        <f>(AK33+AK34+AK42+AK43)</f>
        <v>314958264</v>
      </c>
    </row>
    <row r="18" spans="2:37" ht="15.75" x14ac:dyDescent="0.25">
      <c r="B18" s="65" t="s">
        <v>33</v>
      </c>
      <c r="C18" s="66">
        <v>5687</v>
      </c>
      <c r="D18" s="66">
        <v>7591</v>
      </c>
      <c r="E18" s="66"/>
      <c r="F18" s="67">
        <f t="shared" si="4"/>
        <v>0.40708961227007023</v>
      </c>
      <c r="G18" s="68">
        <f t="shared" si="5"/>
        <v>0.46047922353654835</v>
      </c>
      <c r="H18" s="69">
        <v>1573920328</v>
      </c>
      <c r="I18" s="70"/>
      <c r="J18" s="71">
        <v>5623</v>
      </c>
      <c r="K18" s="72"/>
      <c r="L18" s="67">
        <f t="shared" si="6"/>
        <v>0.74074561981293641</v>
      </c>
      <c r="M18" s="67">
        <f t="shared" si="7"/>
        <v>0.43337186897880542</v>
      </c>
      <c r="N18" s="68">
        <f t="shared" si="8"/>
        <v>0.45600519017111346</v>
      </c>
      <c r="O18" s="73">
        <v>1292518226</v>
      </c>
      <c r="P18" s="74"/>
      <c r="Q18" s="75">
        <v>229862.74693224259</v>
      </c>
      <c r="R18" s="54"/>
      <c r="S18" s="66">
        <f>(S35+S36+S37+S41+S46+S47+S48+S57+S59)</f>
        <v>64</v>
      </c>
      <c r="T18" s="66">
        <f>(T35+T36+T37+T41+T46+T47+T48+T57+T59)</f>
        <v>1968</v>
      </c>
      <c r="U18" s="66"/>
      <c r="V18" s="68">
        <f t="shared" si="1"/>
        <v>0.25925438018706365</v>
      </c>
      <c r="W18" s="66"/>
      <c r="X18" s="76">
        <f t="shared" si="9"/>
        <v>0.34696755994358253</v>
      </c>
      <c r="Y18" s="77">
        <f t="shared" si="10"/>
        <v>0.47376023110255178</v>
      </c>
      <c r="Z18" s="78">
        <f>(Z35+Z36+Z37+Z41+Z46+Z47+Z48+Z57+Z59)</f>
        <v>281402102</v>
      </c>
      <c r="AA18" s="59"/>
      <c r="AB18" s="79">
        <f t="shared" ref="AB18:AI18" si="12">(AB35+AB36+AB37+AB41+AB46+AB47+AB48+AB57+AB59)</f>
        <v>12</v>
      </c>
      <c r="AC18" s="79">
        <f t="shared" si="12"/>
        <v>24</v>
      </c>
      <c r="AD18" s="79">
        <f t="shared" si="12"/>
        <v>4664185</v>
      </c>
      <c r="AE18" s="79">
        <f t="shared" si="12"/>
        <v>9</v>
      </c>
      <c r="AF18" s="79">
        <f t="shared" si="12"/>
        <v>32</v>
      </c>
      <c r="AG18" s="79">
        <f t="shared" si="12"/>
        <v>23632699</v>
      </c>
      <c r="AH18" s="79">
        <f t="shared" si="12"/>
        <v>43</v>
      </c>
      <c r="AI18" s="79">
        <f t="shared" si="12"/>
        <v>1912</v>
      </c>
      <c r="AJ18" s="76">
        <f t="shared" si="3"/>
        <v>0.97154471544715448</v>
      </c>
      <c r="AK18" s="80">
        <f>(AK35+AK36+AK37+AK41+AK46+AK47+AK48+AK57+AK59)</f>
        <v>253105218</v>
      </c>
    </row>
    <row r="19" spans="2:37" ht="15.75" x14ac:dyDescent="0.25">
      <c r="B19" s="65" t="s">
        <v>34</v>
      </c>
      <c r="C19" s="66">
        <v>513</v>
      </c>
      <c r="D19" s="66">
        <v>527</v>
      </c>
      <c r="E19" s="66"/>
      <c r="F19" s="67">
        <f t="shared" si="4"/>
        <v>2.8261918807314851E-2</v>
      </c>
      <c r="G19" s="68">
        <f t="shared" si="5"/>
        <v>3.196845617227783E-2</v>
      </c>
      <c r="H19" s="69">
        <v>110989440</v>
      </c>
      <c r="I19" s="70"/>
      <c r="J19" s="71">
        <v>507</v>
      </c>
      <c r="K19" s="72"/>
      <c r="L19" s="67">
        <f t="shared" si="6"/>
        <v>0.9620493358633776</v>
      </c>
      <c r="M19" s="67">
        <f t="shared" si="7"/>
        <v>3.9075144508670522E-2</v>
      </c>
      <c r="N19" s="68">
        <f t="shared" si="8"/>
        <v>4.111588678939259E-2</v>
      </c>
      <c r="O19" s="73">
        <v>108896501</v>
      </c>
      <c r="P19" s="74"/>
      <c r="Q19" s="75">
        <v>214785.99802761342</v>
      </c>
      <c r="R19" s="54"/>
      <c r="S19" s="66">
        <f>(S51+S53+S65)</f>
        <v>6</v>
      </c>
      <c r="T19" s="66">
        <f>(T51+T53+T65)</f>
        <v>20</v>
      </c>
      <c r="U19" s="66"/>
      <c r="V19" s="68">
        <f t="shared" si="1"/>
        <v>3.7950664136622389E-2</v>
      </c>
      <c r="W19" s="66"/>
      <c r="X19" s="76">
        <f t="shared" si="9"/>
        <v>3.526093088857546E-3</v>
      </c>
      <c r="Y19" s="77">
        <f t="shared" si="10"/>
        <v>4.8146364949446319E-3</v>
      </c>
      <c r="Z19" s="78">
        <f>(Z51+Z53+Z65)</f>
        <v>2092939</v>
      </c>
      <c r="AA19" s="59"/>
      <c r="AB19" s="79">
        <f t="shared" ref="AB19:AI19" si="13">(AB51+AB53+AB65)</f>
        <v>4</v>
      </c>
      <c r="AC19" s="79">
        <f t="shared" si="13"/>
        <v>8</v>
      </c>
      <c r="AD19" s="79">
        <f t="shared" si="13"/>
        <v>1060695</v>
      </c>
      <c r="AE19" s="79">
        <f t="shared" si="13"/>
        <v>0</v>
      </c>
      <c r="AF19" s="79">
        <f t="shared" si="13"/>
        <v>0</v>
      </c>
      <c r="AG19" s="79">
        <f t="shared" si="13"/>
        <v>0</v>
      </c>
      <c r="AH19" s="79">
        <f t="shared" si="13"/>
        <v>2</v>
      </c>
      <c r="AI19" s="79">
        <f t="shared" si="13"/>
        <v>12</v>
      </c>
      <c r="AJ19" s="76">
        <f t="shared" si="3"/>
        <v>0.6</v>
      </c>
      <c r="AK19" s="80">
        <f>(AK51+AK53+AK65)</f>
        <v>1032244</v>
      </c>
    </row>
    <row r="20" spans="2:37" ht="15.75" x14ac:dyDescent="0.25">
      <c r="B20" s="63" t="s">
        <v>35</v>
      </c>
      <c r="C20" s="44">
        <v>664</v>
      </c>
      <c r="D20" s="44">
        <v>2162</v>
      </c>
      <c r="E20" s="44"/>
      <c r="F20" s="45">
        <f t="shared" si="4"/>
        <v>0.11594358341824422</v>
      </c>
      <c r="G20" s="55">
        <f>(D20/D$20)</f>
        <v>1</v>
      </c>
      <c r="H20" s="47">
        <v>388310720</v>
      </c>
      <c r="I20" s="48"/>
      <c r="J20" s="49">
        <v>644</v>
      </c>
      <c r="K20" s="50"/>
      <c r="L20" s="45">
        <f t="shared" si="6"/>
        <v>0.2978723404255319</v>
      </c>
      <c r="M20" s="45">
        <f>(J20/J$14)</f>
        <v>4.9633911368015413E-2</v>
      </c>
      <c r="N20" s="55">
        <f>(J20/J$20)</f>
        <v>1</v>
      </c>
      <c r="O20" s="51">
        <v>159128236</v>
      </c>
      <c r="P20" s="52"/>
      <c r="Q20" s="53">
        <v>247093.53416149068</v>
      </c>
      <c r="R20" s="64"/>
      <c r="S20" s="44">
        <f>(S21+S22)</f>
        <v>20</v>
      </c>
      <c r="T20" s="44">
        <f>(T21+T22)</f>
        <v>1518</v>
      </c>
      <c r="U20" s="44"/>
      <c r="V20" s="55">
        <f t="shared" si="1"/>
        <v>0.7021276595744681</v>
      </c>
      <c r="W20" s="44"/>
      <c r="X20" s="56">
        <f>(T20/T$14)</f>
        <v>0.2676304654442877</v>
      </c>
      <c r="Y20" s="57">
        <f>(T20/T$20)</f>
        <v>1</v>
      </c>
      <c r="Z20" s="58">
        <f>(Z21+Z22)</f>
        <v>229182484</v>
      </c>
      <c r="AA20" s="59"/>
      <c r="AB20" s="60">
        <f t="shared" ref="AB20:AI20" si="14">(AB21+AB22)</f>
        <v>6</v>
      </c>
      <c r="AC20" s="60">
        <f t="shared" si="14"/>
        <v>12</v>
      </c>
      <c r="AD20" s="60">
        <f t="shared" si="14"/>
        <v>2760000</v>
      </c>
      <c r="AE20" s="60">
        <f t="shared" si="14"/>
        <v>1</v>
      </c>
      <c r="AF20" s="60">
        <f t="shared" si="14"/>
        <v>3</v>
      </c>
      <c r="AG20" s="60">
        <f t="shared" si="14"/>
        <v>300000</v>
      </c>
      <c r="AH20" s="60">
        <f t="shared" si="14"/>
        <v>13</v>
      </c>
      <c r="AI20" s="60">
        <f t="shared" si="14"/>
        <v>1503</v>
      </c>
      <c r="AJ20" s="56">
        <f t="shared" si="3"/>
        <v>0.99011857707509876</v>
      </c>
      <c r="AK20" s="61">
        <f>(AK21+AK22)</f>
        <v>226122484</v>
      </c>
    </row>
    <row r="21" spans="2:37" ht="15.75" x14ac:dyDescent="0.25">
      <c r="B21" s="65" t="s">
        <v>36</v>
      </c>
      <c r="C21" s="66">
        <v>107</v>
      </c>
      <c r="D21" s="66">
        <v>1547</v>
      </c>
      <c r="E21" s="66"/>
      <c r="F21" s="67">
        <f t="shared" si="4"/>
        <v>8.2962406821472628E-2</v>
      </c>
      <c r="G21" s="68">
        <f t="shared" ref="G21:G22" si="15">(D21/D$20)</f>
        <v>0.71554116558741909</v>
      </c>
      <c r="H21" s="69">
        <v>235026792</v>
      </c>
      <c r="I21" s="70"/>
      <c r="J21" s="71">
        <v>99</v>
      </c>
      <c r="K21" s="72"/>
      <c r="L21" s="67">
        <f t="shared" si="6"/>
        <v>6.3994828700711048E-2</v>
      </c>
      <c r="M21" s="67">
        <f t="shared" ref="M21:M22" si="16">(J21/J$14)</f>
        <v>7.6300578034682077E-3</v>
      </c>
      <c r="N21" s="68">
        <f t="shared" ref="N21:N22" si="17">(J21/J$20)</f>
        <v>0.15372670807453417</v>
      </c>
      <c r="O21" s="73">
        <v>15597722</v>
      </c>
      <c r="P21" s="74"/>
      <c r="Q21" s="75">
        <v>157552.74747474748</v>
      </c>
      <c r="R21" s="54"/>
      <c r="S21" s="66">
        <f>(S38)</f>
        <v>8</v>
      </c>
      <c r="T21" s="66">
        <f>(T38)</f>
        <v>1448</v>
      </c>
      <c r="U21" s="66"/>
      <c r="V21" s="68">
        <f t="shared" si="1"/>
        <v>0.93600517129928895</v>
      </c>
      <c r="W21" s="66"/>
      <c r="X21" s="76">
        <f t="shared" ref="X21:X22" si="18">(T21/T$14)</f>
        <v>0.25528913963328631</v>
      </c>
      <c r="Y21" s="77">
        <f t="shared" ref="Y21:Y22" si="19">(T21/T$20)</f>
        <v>0.95388669301712781</v>
      </c>
      <c r="Z21" s="78">
        <f>(Z38)</f>
        <v>219429070</v>
      </c>
      <c r="AA21" s="59"/>
      <c r="AB21" s="79">
        <f t="shared" ref="AB21:AI21" si="20">(AB38)</f>
        <v>0</v>
      </c>
      <c r="AC21" s="79">
        <f t="shared" si="20"/>
        <v>0</v>
      </c>
      <c r="AD21" s="79">
        <f t="shared" si="20"/>
        <v>0</v>
      </c>
      <c r="AE21" s="79">
        <f t="shared" si="20"/>
        <v>0</v>
      </c>
      <c r="AF21" s="79">
        <f t="shared" si="20"/>
        <v>0</v>
      </c>
      <c r="AG21" s="79">
        <f t="shared" si="20"/>
        <v>0</v>
      </c>
      <c r="AH21" s="79">
        <f t="shared" si="20"/>
        <v>8</v>
      </c>
      <c r="AI21" s="79">
        <f t="shared" si="20"/>
        <v>1448</v>
      </c>
      <c r="AJ21" s="76">
        <f t="shared" si="3"/>
        <v>1</v>
      </c>
      <c r="AK21" s="80">
        <f>(AK38)</f>
        <v>219429070</v>
      </c>
    </row>
    <row r="22" spans="2:37" ht="15.75" x14ac:dyDescent="0.25">
      <c r="B22" s="65" t="s">
        <v>37</v>
      </c>
      <c r="C22" s="66">
        <v>557</v>
      </c>
      <c r="D22" s="66">
        <v>615</v>
      </c>
      <c r="E22" s="66"/>
      <c r="F22" s="67">
        <f t="shared" si="4"/>
        <v>3.2981176596771598E-2</v>
      </c>
      <c r="G22" s="68">
        <f t="shared" si="15"/>
        <v>0.28445883441258096</v>
      </c>
      <c r="H22" s="69">
        <v>153283928</v>
      </c>
      <c r="I22" s="70"/>
      <c r="J22" s="71">
        <v>545</v>
      </c>
      <c r="K22" s="72"/>
      <c r="L22" s="67">
        <f t="shared" si="6"/>
        <v>0.88617886178861793</v>
      </c>
      <c r="M22" s="67">
        <f t="shared" si="16"/>
        <v>4.2003853564547208E-2</v>
      </c>
      <c r="N22" s="68">
        <f t="shared" si="17"/>
        <v>0.84627329192546585</v>
      </c>
      <c r="O22" s="73">
        <v>143530514</v>
      </c>
      <c r="P22" s="74"/>
      <c r="Q22" s="75">
        <v>263358.74128440366</v>
      </c>
      <c r="R22" s="54"/>
      <c r="S22" s="66">
        <f>(S52+S56+S58+S60+S63+S64+S66)</f>
        <v>12</v>
      </c>
      <c r="T22" s="66">
        <f>(T52+T56+T58+T60+T63+T64+T66)</f>
        <v>70</v>
      </c>
      <c r="U22" s="66"/>
      <c r="V22" s="68">
        <f t="shared" si="1"/>
        <v>0.11382113821138211</v>
      </c>
      <c r="W22" s="66"/>
      <c r="X22" s="76">
        <f t="shared" si="18"/>
        <v>1.234132581100141E-2</v>
      </c>
      <c r="Y22" s="77">
        <f t="shared" si="19"/>
        <v>4.61133069828722E-2</v>
      </c>
      <c r="Z22" s="78">
        <f>(Z52+Z56+Z58+Z60+Z63+Z64+Z66)</f>
        <v>9753414</v>
      </c>
      <c r="AA22" s="59"/>
      <c r="AB22" s="79">
        <f t="shared" ref="AB22:AI22" si="21">(AB52+AB56+AB58+AB60+AB63+AB64+AB66)</f>
        <v>6</v>
      </c>
      <c r="AC22" s="79">
        <f t="shared" si="21"/>
        <v>12</v>
      </c>
      <c r="AD22" s="79">
        <f t="shared" si="21"/>
        <v>2760000</v>
      </c>
      <c r="AE22" s="79">
        <f t="shared" si="21"/>
        <v>1</v>
      </c>
      <c r="AF22" s="79">
        <f t="shared" si="21"/>
        <v>3</v>
      </c>
      <c r="AG22" s="79">
        <f t="shared" si="21"/>
        <v>300000</v>
      </c>
      <c r="AH22" s="79">
        <f t="shared" si="21"/>
        <v>5</v>
      </c>
      <c r="AI22" s="79">
        <f t="shared" si="21"/>
        <v>55</v>
      </c>
      <c r="AJ22" s="76">
        <f t="shared" si="3"/>
        <v>0.7857142857142857</v>
      </c>
      <c r="AK22" s="80">
        <f>(AK52+AK56+AK58+AK60+AK63+AK64+AK66)</f>
        <v>6693414</v>
      </c>
    </row>
    <row r="23" spans="2:37" ht="15.75" x14ac:dyDescent="0.25">
      <c r="B23" s="65"/>
      <c r="C23" s="44"/>
      <c r="D23" s="44"/>
      <c r="E23" s="44"/>
      <c r="F23" s="62"/>
      <c r="G23" s="46"/>
      <c r="H23" s="47"/>
      <c r="I23" s="48"/>
      <c r="J23" s="49"/>
      <c r="K23" s="50"/>
      <c r="L23" s="62"/>
      <c r="M23" s="62"/>
      <c r="N23" s="46"/>
      <c r="O23" s="51"/>
      <c r="P23" s="52"/>
      <c r="Q23" s="53"/>
      <c r="R23" s="54"/>
      <c r="S23" s="44"/>
      <c r="T23" s="44"/>
      <c r="U23" s="44"/>
      <c r="V23" s="46"/>
      <c r="W23" s="44"/>
      <c r="X23" s="56"/>
      <c r="Y23" s="57"/>
      <c r="Z23" s="58"/>
      <c r="AA23" s="59"/>
      <c r="AB23" s="60"/>
      <c r="AC23" s="60"/>
      <c r="AD23" s="60"/>
      <c r="AE23" s="60"/>
      <c r="AF23" s="60"/>
      <c r="AG23" s="60"/>
      <c r="AH23" s="60"/>
      <c r="AI23" s="60"/>
      <c r="AJ23" s="56"/>
      <c r="AK23" s="61"/>
    </row>
    <row r="24" spans="2:37" ht="15.75" x14ac:dyDescent="0.25">
      <c r="B24" s="63" t="s">
        <v>38</v>
      </c>
      <c r="C24" s="44">
        <v>12941</v>
      </c>
      <c r="D24" s="44">
        <v>18468</v>
      </c>
      <c r="E24" s="44"/>
      <c r="F24" s="45">
        <f>(D24/D$14)</f>
        <v>0.99040060063280955</v>
      </c>
      <c r="G24" s="55">
        <f>(D24/D$24)</f>
        <v>1</v>
      </c>
      <c r="H24" s="47">
        <v>3647431965</v>
      </c>
      <c r="I24" s="48"/>
      <c r="J24" s="49">
        <v>12796</v>
      </c>
      <c r="K24" s="50"/>
      <c r="L24" s="45">
        <f t="shared" ref="L24:L29" si="22">(J24/D24)</f>
        <v>0.69287416071041807</v>
      </c>
      <c r="M24" s="45">
        <f>(J24/J$14)</f>
        <v>0.98620423892100195</v>
      </c>
      <c r="N24" s="55">
        <f>(J24/J$24)</f>
        <v>1</v>
      </c>
      <c r="O24" s="51">
        <v>2817874665</v>
      </c>
      <c r="P24" s="52"/>
      <c r="Q24" s="53">
        <v>220215.27547671148</v>
      </c>
      <c r="R24" s="64"/>
      <c r="S24" s="44">
        <f>(S25+S28)</f>
        <v>145</v>
      </c>
      <c r="T24" s="44">
        <f>(T25+T28)</f>
        <v>5672</v>
      </c>
      <c r="U24" s="44"/>
      <c r="V24" s="55">
        <f t="shared" ref="V24:V28" si="23">(T24/D24)</f>
        <v>0.30712583928958198</v>
      </c>
      <c r="W24" s="44"/>
      <c r="X24" s="56">
        <f>(T24/T$14)</f>
        <v>1</v>
      </c>
      <c r="Y24" s="57">
        <f>(T24/T$24)</f>
        <v>1</v>
      </c>
      <c r="Z24" s="58">
        <f>(Z25+Z28)</f>
        <v>829557300</v>
      </c>
      <c r="AA24" s="59"/>
      <c r="AB24" s="60">
        <f t="shared" ref="AB24:AI24" si="24">(AB25+AB28)</f>
        <v>32</v>
      </c>
      <c r="AC24" s="60">
        <f t="shared" si="24"/>
        <v>64</v>
      </c>
      <c r="AD24" s="60">
        <f t="shared" si="24"/>
        <v>10406391</v>
      </c>
      <c r="AE24" s="60">
        <f t="shared" si="24"/>
        <v>10</v>
      </c>
      <c r="AF24" s="60">
        <f t="shared" si="24"/>
        <v>35</v>
      </c>
      <c r="AG24" s="60">
        <f t="shared" si="24"/>
        <v>23932699</v>
      </c>
      <c r="AH24" s="60">
        <f t="shared" si="24"/>
        <v>103</v>
      </c>
      <c r="AI24" s="60">
        <f t="shared" si="24"/>
        <v>5573</v>
      </c>
      <c r="AJ24" s="56">
        <f t="shared" ref="AJ24:AJ28" si="25">(AI24/T24)</f>
        <v>0.98254583921015515</v>
      </c>
      <c r="AK24" s="61">
        <f>(AK25+AK28)</f>
        <v>795218210</v>
      </c>
    </row>
    <row r="25" spans="2:37" ht="15.75" x14ac:dyDescent="0.25">
      <c r="B25" s="65" t="s">
        <v>39</v>
      </c>
      <c r="C25" s="66">
        <v>12797</v>
      </c>
      <c r="D25" s="66">
        <v>18307</v>
      </c>
      <c r="E25" s="66"/>
      <c r="F25" s="67">
        <f t="shared" ref="F25:F28" si="26">(D25/D$14)</f>
        <v>0.98176650399528076</v>
      </c>
      <c r="G25" s="68">
        <f t="shared" ref="G25:G28" si="27">(D25/D$24)</f>
        <v>0.99128221789040505</v>
      </c>
      <c r="H25" s="69">
        <v>3603099529</v>
      </c>
      <c r="I25" s="70"/>
      <c r="J25" s="71">
        <v>12655</v>
      </c>
      <c r="K25" s="72"/>
      <c r="L25" s="67">
        <f t="shared" si="22"/>
        <v>0.69126563609548264</v>
      </c>
      <c r="M25" s="67">
        <f t="shared" ref="M25:M29" si="28">(J25/J$14)</f>
        <v>0.97533718689788051</v>
      </c>
      <c r="N25" s="68">
        <f t="shared" ref="N25:N28" si="29">(J25/J$24)</f>
        <v>0.98898093154110656</v>
      </c>
      <c r="O25" s="73">
        <v>2775807310</v>
      </c>
      <c r="P25" s="74"/>
      <c r="Q25" s="75">
        <v>219344.71039114974</v>
      </c>
      <c r="R25" s="54"/>
      <c r="S25" s="66">
        <f>(S26+S27)</f>
        <v>142</v>
      </c>
      <c r="T25" s="66">
        <f>(T26+T27)</f>
        <v>5652</v>
      </c>
      <c r="U25" s="66"/>
      <c r="V25" s="68">
        <f t="shared" si="23"/>
        <v>0.30873436390451742</v>
      </c>
      <c r="W25" s="66"/>
      <c r="X25" s="76">
        <f t="shared" ref="X25:X28" si="30">(T25/T$14)</f>
        <v>0.99647390691114246</v>
      </c>
      <c r="Y25" s="77">
        <f t="shared" ref="Y25:Y28" si="31">(T25/T$24)</f>
        <v>0.99647390691114246</v>
      </c>
      <c r="Z25" s="78">
        <f>(Z26+Z27)</f>
        <v>827292219</v>
      </c>
      <c r="AA25" s="59"/>
      <c r="AB25" s="79">
        <f t="shared" ref="AB25:AI25" si="32">(AB26+AB27)</f>
        <v>31</v>
      </c>
      <c r="AC25" s="79">
        <f t="shared" si="32"/>
        <v>62</v>
      </c>
      <c r="AD25" s="79">
        <f t="shared" si="32"/>
        <v>10171391</v>
      </c>
      <c r="AE25" s="79">
        <f t="shared" si="32"/>
        <v>10</v>
      </c>
      <c r="AF25" s="79">
        <f t="shared" si="32"/>
        <v>35</v>
      </c>
      <c r="AG25" s="79">
        <f t="shared" si="32"/>
        <v>23932699</v>
      </c>
      <c r="AH25" s="79">
        <f t="shared" si="32"/>
        <v>101</v>
      </c>
      <c r="AI25" s="79">
        <f t="shared" si="32"/>
        <v>5555</v>
      </c>
      <c r="AJ25" s="76">
        <f t="shared" si="25"/>
        <v>0.98283793347487614</v>
      </c>
      <c r="AK25" s="80">
        <f>(AK26+AK27)</f>
        <v>793188129</v>
      </c>
    </row>
    <row r="26" spans="2:37" ht="15.75" x14ac:dyDescent="0.25">
      <c r="B26" s="65" t="s">
        <v>40</v>
      </c>
      <c r="C26" s="66">
        <v>8952</v>
      </c>
      <c r="D26" s="66">
        <v>13852</v>
      </c>
      <c r="E26" s="66"/>
      <c r="F26" s="67">
        <f t="shared" si="26"/>
        <v>0.74285407840403284</v>
      </c>
      <c r="G26" s="68">
        <f t="shared" si="27"/>
        <v>0.75005414771496648</v>
      </c>
      <c r="H26" s="69">
        <v>2602573752</v>
      </c>
      <c r="I26" s="70"/>
      <c r="J26" s="71">
        <v>8850</v>
      </c>
      <c r="K26" s="72"/>
      <c r="L26" s="67">
        <f t="shared" si="22"/>
        <v>0.63889691019347383</v>
      </c>
      <c r="M26" s="67">
        <f t="shared" si="28"/>
        <v>0.68208092485549132</v>
      </c>
      <c r="N26" s="68">
        <f t="shared" si="29"/>
        <v>0.6916223819943732</v>
      </c>
      <c r="O26" s="73">
        <v>1896215278</v>
      </c>
      <c r="P26" s="74"/>
      <c r="Q26" s="75">
        <v>214261.61333333334</v>
      </c>
      <c r="R26" s="54"/>
      <c r="S26" s="66">
        <f>(S33+S34+S37+S38+S42+S43+S48+S51+S53+S57+S59+S65)</f>
        <v>102</v>
      </c>
      <c r="T26" s="66">
        <f>(T33+T34+T37+T38+T42+T43+T48+T51+T53+T57+T59+T65)</f>
        <v>5002</v>
      </c>
      <c r="U26" s="66"/>
      <c r="V26" s="68">
        <f t="shared" si="23"/>
        <v>0.36110308980652611</v>
      </c>
      <c r="W26" s="66"/>
      <c r="X26" s="76">
        <f t="shared" si="30"/>
        <v>0.88187588152327223</v>
      </c>
      <c r="Y26" s="77">
        <f t="shared" si="31"/>
        <v>0.88187588152327223</v>
      </c>
      <c r="Z26" s="78">
        <f>(Z33+Z34+Z37+Z38+Z42+Z43+Z48+Z51+Z53+Z57+Z59+Z65)</f>
        <v>706358474</v>
      </c>
      <c r="AA26" s="59"/>
      <c r="AB26" s="79">
        <f t="shared" ref="AB26:AI26" si="33">(AB33+AB34+AB37+AB38+AB42+AB43+AB48+AB51+AB53+AB57+AB59+AB65)</f>
        <v>14</v>
      </c>
      <c r="AC26" s="79">
        <f t="shared" si="33"/>
        <v>28</v>
      </c>
      <c r="AD26" s="79">
        <f t="shared" si="33"/>
        <v>2982206</v>
      </c>
      <c r="AE26" s="79">
        <f t="shared" si="33"/>
        <v>0</v>
      </c>
      <c r="AF26" s="79">
        <f t="shared" si="33"/>
        <v>0</v>
      </c>
      <c r="AG26" s="79">
        <f t="shared" si="33"/>
        <v>0</v>
      </c>
      <c r="AH26" s="79">
        <f t="shared" si="33"/>
        <v>88</v>
      </c>
      <c r="AI26" s="79">
        <f t="shared" si="33"/>
        <v>4974</v>
      </c>
      <c r="AJ26" s="76">
        <f t="shared" si="25"/>
        <v>0.99440223910435821</v>
      </c>
      <c r="AK26" s="80">
        <f>(AK33+AK34+AK37+AK38+AK42+AK43+AK48+AK51+AK53+AK57+AK59+AK65)</f>
        <v>703376268</v>
      </c>
    </row>
    <row r="27" spans="2:37" ht="15.75" x14ac:dyDescent="0.25">
      <c r="B27" s="65" t="s">
        <v>41</v>
      </c>
      <c r="C27" s="66">
        <v>3845</v>
      </c>
      <c r="D27" s="66">
        <v>4455</v>
      </c>
      <c r="E27" s="66"/>
      <c r="F27" s="67">
        <f t="shared" si="26"/>
        <v>0.23891242559124792</v>
      </c>
      <c r="G27" s="68">
        <f t="shared" si="27"/>
        <v>0.2412280701754386</v>
      </c>
      <c r="H27" s="69">
        <v>1000525777</v>
      </c>
      <c r="I27" s="70"/>
      <c r="J27" s="71">
        <v>3805</v>
      </c>
      <c r="K27" s="72"/>
      <c r="L27" s="67">
        <f t="shared" si="22"/>
        <v>0.85409652076318743</v>
      </c>
      <c r="M27" s="67">
        <f t="shared" si="28"/>
        <v>0.29325626204238919</v>
      </c>
      <c r="N27" s="68">
        <f t="shared" si="29"/>
        <v>0.29735854954673335</v>
      </c>
      <c r="O27" s="73">
        <v>879592032</v>
      </c>
      <c r="P27" s="74"/>
      <c r="Q27" s="75">
        <v>231167.41971090669</v>
      </c>
      <c r="R27" s="54"/>
      <c r="S27" s="66">
        <f>(S35+S36+S41+S46+S47+S64+S66)</f>
        <v>40</v>
      </c>
      <c r="T27" s="66">
        <f>(T35+T36+T41+T46+T47+T64+T66)</f>
        <v>650</v>
      </c>
      <c r="U27" s="66"/>
      <c r="V27" s="68">
        <f t="shared" si="23"/>
        <v>0.14590347923681257</v>
      </c>
      <c r="W27" s="66"/>
      <c r="X27" s="76">
        <f t="shared" si="30"/>
        <v>0.11459802538787024</v>
      </c>
      <c r="Y27" s="77">
        <f t="shared" si="31"/>
        <v>0.11459802538787024</v>
      </c>
      <c r="Z27" s="78">
        <f>(Z35+Z36+Z41+Z46+Z47+Z64+Z66)</f>
        <v>120933745</v>
      </c>
      <c r="AA27" s="59"/>
      <c r="AB27" s="79">
        <f t="shared" ref="AB27:AI27" si="34">(AB35+AB36+AB41+AB46+AB47+AB64+AB66)</f>
        <v>17</v>
      </c>
      <c r="AC27" s="79">
        <f t="shared" si="34"/>
        <v>34</v>
      </c>
      <c r="AD27" s="79">
        <f t="shared" si="34"/>
        <v>7189185</v>
      </c>
      <c r="AE27" s="79">
        <f t="shared" si="34"/>
        <v>10</v>
      </c>
      <c r="AF27" s="79">
        <f t="shared" si="34"/>
        <v>35</v>
      </c>
      <c r="AG27" s="79">
        <f t="shared" si="34"/>
        <v>23932699</v>
      </c>
      <c r="AH27" s="79">
        <f t="shared" si="34"/>
        <v>13</v>
      </c>
      <c r="AI27" s="79">
        <f t="shared" si="34"/>
        <v>581</v>
      </c>
      <c r="AJ27" s="76">
        <f t="shared" si="25"/>
        <v>0.89384615384615385</v>
      </c>
      <c r="AK27" s="80">
        <f>(AK35+AK36+AK41+AK46+AK47+AK64+AK66)</f>
        <v>89811861</v>
      </c>
    </row>
    <row r="28" spans="2:37" ht="15.75" x14ac:dyDescent="0.25">
      <c r="B28" s="65" t="s">
        <v>42</v>
      </c>
      <c r="C28" s="66">
        <v>144</v>
      </c>
      <c r="D28" s="66">
        <v>161</v>
      </c>
      <c r="E28" s="66"/>
      <c r="F28" s="67">
        <f t="shared" si="26"/>
        <v>8.6340966375288257E-3</v>
      </c>
      <c r="G28" s="68">
        <f t="shared" si="27"/>
        <v>8.7177821095949758E-3</v>
      </c>
      <c r="H28" s="69">
        <v>44332436</v>
      </c>
      <c r="I28" s="70"/>
      <c r="J28" s="71">
        <v>141</v>
      </c>
      <c r="K28" s="72"/>
      <c r="L28" s="67">
        <f t="shared" si="22"/>
        <v>0.87577639751552794</v>
      </c>
      <c r="M28" s="67">
        <f t="shared" si="28"/>
        <v>1.0867052023121387E-2</v>
      </c>
      <c r="N28" s="68">
        <f t="shared" si="29"/>
        <v>1.1019068458893404E-2</v>
      </c>
      <c r="O28" s="73">
        <v>42067355</v>
      </c>
      <c r="P28" s="74"/>
      <c r="Q28" s="75">
        <v>298350.03546099289</v>
      </c>
      <c r="R28" s="54"/>
      <c r="S28" s="66">
        <f>(S60+S63)</f>
        <v>3</v>
      </c>
      <c r="T28" s="66">
        <f>(T60+T63)</f>
        <v>20</v>
      </c>
      <c r="U28" s="66"/>
      <c r="V28" s="68">
        <f t="shared" si="23"/>
        <v>0.12422360248447205</v>
      </c>
      <c r="W28" s="66"/>
      <c r="X28" s="76">
        <f t="shared" si="30"/>
        <v>3.526093088857546E-3</v>
      </c>
      <c r="Y28" s="77">
        <f t="shared" si="31"/>
        <v>3.526093088857546E-3</v>
      </c>
      <c r="Z28" s="78">
        <f>(Z60+Z63)</f>
        <v>2265081</v>
      </c>
      <c r="AA28" s="59"/>
      <c r="AB28" s="79">
        <f t="shared" ref="AB28:AI28" si="35">(AB60+AB63)</f>
        <v>1</v>
      </c>
      <c r="AC28" s="79">
        <f t="shared" si="35"/>
        <v>2</v>
      </c>
      <c r="AD28" s="79">
        <f t="shared" si="35"/>
        <v>235000</v>
      </c>
      <c r="AE28" s="79">
        <f t="shared" si="35"/>
        <v>0</v>
      </c>
      <c r="AF28" s="79">
        <f t="shared" si="35"/>
        <v>0</v>
      </c>
      <c r="AG28" s="79">
        <f t="shared" si="35"/>
        <v>0</v>
      </c>
      <c r="AH28" s="79">
        <f t="shared" si="35"/>
        <v>2</v>
      </c>
      <c r="AI28" s="79">
        <f t="shared" si="35"/>
        <v>18</v>
      </c>
      <c r="AJ28" s="76">
        <f t="shared" si="25"/>
        <v>0.9</v>
      </c>
      <c r="AK28" s="80">
        <f>(AK60+AK63)</f>
        <v>2030081</v>
      </c>
    </row>
    <row r="29" spans="2:37" ht="15.75" x14ac:dyDescent="0.25">
      <c r="B29" s="81" t="s">
        <v>43</v>
      </c>
      <c r="C29" s="44">
        <v>179</v>
      </c>
      <c r="D29" s="44">
        <v>179</v>
      </c>
      <c r="E29" s="44"/>
      <c r="F29" s="45">
        <f>(D29/D$14)</f>
        <v>9.5993993671904324E-3</v>
      </c>
      <c r="G29" s="46"/>
      <c r="H29" s="47">
        <v>54417275</v>
      </c>
      <c r="I29" s="48"/>
      <c r="J29" s="49">
        <v>179</v>
      </c>
      <c r="K29" s="50"/>
      <c r="L29" s="45">
        <f t="shared" si="22"/>
        <v>1</v>
      </c>
      <c r="M29" s="45">
        <f t="shared" si="28"/>
        <v>1.3795761078998074E-2</v>
      </c>
      <c r="N29" s="55"/>
      <c r="O29" s="51">
        <v>54417275</v>
      </c>
      <c r="P29" s="52"/>
      <c r="Q29" s="53">
        <v>304007.12290502794</v>
      </c>
      <c r="R29" s="64"/>
      <c r="S29" s="44">
        <f>(S52+S56+S58)</f>
        <v>0</v>
      </c>
      <c r="T29" s="44">
        <f>(T52+T56+T58)</f>
        <v>0</v>
      </c>
      <c r="U29" s="44"/>
      <c r="V29" s="46"/>
      <c r="W29" s="44"/>
      <c r="X29" s="56">
        <f>(T29/T$14)</f>
        <v>0</v>
      </c>
      <c r="Y29" s="57"/>
      <c r="Z29" s="58">
        <f>(Z52+Z56+Z58)</f>
        <v>0</v>
      </c>
      <c r="AA29" s="59"/>
      <c r="AB29" s="60">
        <f t="shared" ref="AB29:AI29" si="36">(AB52+AB56+AB58)</f>
        <v>0</v>
      </c>
      <c r="AC29" s="60">
        <f t="shared" si="36"/>
        <v>0</v>
      </c>
      <c r="AD29" s="60">
        <f t="shared" si="36"/>
        <v>0</v>
      </c>
      <c r="AE29" s="60">
        <f t="shared" si="36"/>
        <v>0</v>
      </c>
      <c r="AF29" s="60">
        <f t="shared" si="36"/>
        <v>0</v>
      </c>
      <c r="AG29" s="60">
        <f t="shared" si="36"/>
        <v>0</v>
      </c>
      <c r="AH29" s="60">
        <f t="shared" si="36"/>
        <v>0</v>
      </c>
      <c r="AI29" s="60">
        <f t="shared" si="36"/>
        <v>0</v>
      </c>
      <c r="AJ29" s="56"/>
      <c r="AK29" s="61">
        <f>(AK52+AK56+AK58)</f>
        <v>0</v>
      </c>
    </row>
    <row r="30" spans="2:37" ht="15.75" x14ac:dyDescent="0.25">
      <c r="B30" s="82"/>
      <c r="C30" s="44"/>
      <c r="D30" s="44"/>
      <c r="E30" s="44"/>
      <c r="F30" s="62"/>
      <c r="G30" s="46"/>
      <c r="H30" s="83"/>
      <c r="I30" s="48"/>
      <c r="J30" s="49"/>
      <c r="K30" s="50"/>
      <c r="L30" s="62"/>
      <c r="M30" s="62"/>
      <c r="N30" s="46"/>
      <c r="O30" s="51"/>
      <c r="P30" s="52"/>
      <c r="Q30" s="53"/>
      <c r="R30" s="54"/>
      <c r="S30" s="49"/>
      <c r="T30" s="44"/>
      <c r="U30" s="44"/>
      <c r="V30" s="46"/>
      <c r="W30" s="44"/>
      <c r="X30" s="56"/>
      <c r="Y30" s="57"/>
      <c r="Z30" s="58"/>
      <c r="AA30" s="59"/>
      <c r="AB30" s="84"/>
      <c r="AC30" s="60"/>
      <c r="AD30" s="58"/>
      <c r="AE30" s="60"/>
      <c r="AF30" s="60"/>
      <c r="AG30" s="58"/>
      <c r="AH30" s="60"/>
      <c r="AI30" s="60"/>
      <c r="AJ30" s="56"/>
      <c r="AK30" s="61"/>
    </row>
    <row r="31" spans="2:37" ht="15.75" x14ac:dyDescent="0.25">
      <c r="B31" s="43"/>
      <c r="C31" s="44"/>
      <c r="D31" s="44"/>
      <c r="E31" s="44"/>
      <c r="F31" s="46"/>
      <c r="G31" s="46"/>
      <c r="H31" s="83"/>
      <c r="I31" s="48"/>
      <c r="J31" s="49"/>
      <c r="K31" s="44"/>
      <c r="L31" s="46"/>
      <c r="M31" s="46"/>
      <c r="N31" s="46"/>
      <c r="O31" s="51"/>
      <c r="P31" s="85"/>
      <c r="Q31" s="86"/>
      <c r="R31" s="54"/>
      <c r="S31" s="49"/>
      <c r="T31" s="44"/>
      <c r="U31" s="44"/>
      <c r="V31" s="46"/>
      <c r="W31" s="44"/>
      <c r="X31" s="57"/>
      <c r="Y31" s="57"/>
      <c r="Z31" s="58"/>
      <c r="AA31" s="59"/>
      <c r="AB31" s="87"/>
      <c r="AC31" s="44"/>
      <c r="AD31" s="51"/>
      <c r="AE31" s="44"/>
      <c r="AF31" s="44"/>
      <c r="AG31" s="51"/>
      <c r="AH31" s="44"/>
      <c r="AI31" s="44"/>
      <c r="AJ31" s="57"/>
      <c r="AK31" s="88"/>
    </row>
    <row r="32" spans="2:37" ht="15.75" x14ac:dyDescent="0.25">
      <c r="B32" s="89" t="s">
        <v>44</v>
      </c>
      <c r="C32" s="44">
        <v>5203</v>
      </c>
      <c r="D32" s="44">
        <v>9008</v>
      </c>
      <c r="E32" s="44"/>
      <c r="F32" s="45">
        <f t="shared" ref="F32" si="37">(D32/D$14)</f>
        <v>0.48308038826620903</v>
      </c>
      <c r="G32" s="55">
        <f t="shared" ref="G32" si="38">(D32/D$32)</f>
        <v>1</v>
      </c>
      <c r="H32" s="83">
        <v>1590774261</v>
      </c>
      <c r="I32" s="48"/>
      <c r="J32" s="49">
        <v>5152</v>
      </c>
      <c r="K32" s="90"/>
      <c r="L32" s="45">
        <f t="shared" ref="L32:L38" si="39">(J32/D32)</f>
        <v>0.5719360568383659</v>
      </c>
      <c r="M32" s="45">
        <f t="shared" ref="M32:M38" si="40">(J32/J$14)</f>
        <v>0.3970712909441233</v>
      </c>
      <c r="N32" s="55">
        <f t="shared" ref="N32:N38" si="41">(J32/J$32)</f>
        <v>1</v>
      </c>
      <c r="O32" s="51">
        <v>1042632207</v>
      </c>
      <c r="P32" s="90"/>
      <c r="Q32" s="53">
        <v>202374.2637810559</v>
      </c>
      <c r="R32" s="64"/>
      <c r="S32" s="49">
        <v>51</v>
      </c>
      <c r="T32" s="44">
        <v>3856</v>
      </c>
      <c r="U32" s="91"/>
      <c r="V32" s="55">
        <f t="shared" ref="V32:V38" si="42">(T32/D32)</f>
        <v>0.4280639431616341</v>
      </c>
      <c r="W32" s="90"/>
      <c r="X32" s="56">
        <f t="shared" ref="X32:X38" si="43">(T32/T$14)</f>
        <v>0.67983074753173489</v>
      </c>
      <c r="Y32" s="57">
        <f t="shared" ref="Y32:Y38" si="44">(T32/T$32)</f>
        <v>1</v>
      </c>
      <c r="Z32" s="58">
        <v>548142054</v>
      </c>
      <c r="AA32" s="59"/>
      <c r="AB32" s="84">
        <v>3</v>
      </c>
      <c r="AC32" s="60">
        <v>6</v>
      </c>
      <c r="AD32" s="58">
        <v>947010</v>
      </c>
      <c r="AE32" s="60">
        <v>0</v>
      </c>
      <c r="AF32" s="60">
        <v>0</v>
      </c>
      <c r="AG32" s="58">
        <v>0</v>
      </c>
      <c r="AH32" s="60">
        <v>48</v>
      </c>
      <c r="AI32" s="60">
        <v>3850</v>
      </c>
      <c r="AJ32" s="56">
        <f t="shared" ref="AJ32:AJ38" si="45">(AI32/T32)</f>
        <v>0.99844398340248963</v>
      </c>
      <c r="AK32" s="92">
        <v>547195044</v>
      </c>
    </row>
    <row r="33" spans="2:37" ht="15.75" x14ac:dyDescent="0.25">
      <c r="B33" s="93" t="s">
        <v>45</v>
      </c>
      <c r="C33" s="66">
        <v>2041</v>
      </c>
      <c r="D33" s="66">
        <v>2046</v>
      </c>
      <c r="E33" s="94">
        <v>3</v>
      </c>
      <c r="F33" s="67">
        <f t="shared" ref="F33:F38" si="46">(D33/D$14)</f>
        <v>0.10972274360486942</v>
      </c>
      <c r="G33" s="68">
        <f t="shared" ref="G33:G38" si="47">(D33/D$32)</f>
        <v>0.22713143872113678</v>
      </c>
      <c r="H33" s="95">
        <v>346027905</v>
      </c>
      <c r="I33" s="70">
        <v>6</v>
      </c>
      <c r="J33" s="71">
        <v>2040</v>
      </c>
      <c r="K33" s="96">
        <v>2</v>
      </c>
      <c r="L33" s="67">
        <f t="shared" si="39"/>
        <v>0.99706744868035191</v>
      </c>
      <c r="M33" s="67">
        <f t="shared" si="40"/>
        <v>0.15722543352601157</v>
      </c>
      <c r="N33" s="68">
        <f t="shared" si="41"/>
        <v>0.39596273291925466</v>
      </c>
      <c r="O33" s="73">
        <v>344823752</v>
      </c>
      <c r="P33" s="96">
        <v>3</v>
      </c>
      <c r="Q33" s="75">
        <v>169031.25098039216</v>
      </c>
      <c r="R33" s="54">
        <v>22</v>
      </c>
      <c r="S33" s="71">
        <v>1</v>
      </c>
      <c r="T33" s="66">
        <v>6</v>
      </c>
      <c r="U33" s="96">
        <v>15</v>
      </c>
      <c r="V33" s="68">
        <f t="shared" si="42"/>
        <v>2.9325513196480938E-3</v>
      </c>
      <c r="W33" s="94">
        <v>17</v>
      </c>
      <c r="X33" s="76">
        <f t="shared" si="43"/>
        <v>1.0578279266572638E-3</v>
      </c>
      <c r="Y33" s="77">
        <f t="shared" si="44"/>
        <v>1.5560165975103733E-3</v>
      </c>
      <c r="Z33" s="78">
        <v>1204153</v>
      </c>
      <c r="AA33" s="59">
        <v>14</v>
      </c>
      <c r="AB33" s="97">
        <v>0</v>
      </c>
      <c r="AC33" s="79">
        <v>0</v>
      </c>
      <c r="AD33" s="78">
        <v>0</v>
      </c>
      <c r="AE33" s="79">
        <v>0</v>
      </c>
      <c r="AF33" s="79">
        <v>0</v>
      </c>
      <c r="AG33" s="78">
        <v>0</v>
      </c>
      <c r="AH33" s="79">
        <v>1</v>
      </c>
      <c r="AI33" s="79">
        <v>6</v>
      </c>
      <c r="AJ33" s="76">
        <f t="shared" si="45"/>
        <v>1</v>
      </c>
      <c r="AK33" s="98">
        <v>1204153</v>
      </c>
    </row>
    <row r="34" spans="2:37" ht="15.75" x14ac:dyDescent="0.25">
      <c r="B34" s="93" t="s">
        <v>46</v>
      </c>
      <c r="C34" s="66">
        <v>1101</v>
      </c>
      <c r="D34" s="66">
        <v>2107</v>
      </c>
      <c r="E34" s="94">
        <v>2</v>
      </c>
      <c r="F34" s="67">
        <f t="shared" si="46"/>
        <v>0.11299404729983376</v>
      </c>
      <c r="G34" s="68">
        <f t="shared" si="47"/>
        <v>0.23390319715808169</v>
      </c>
      <c r="H34" s="95">
        <v>387842921</v>
      </c>
      <c r="I34" s="70">
        <v>3</v>
      </c>
      <c r="J34" s="71">
        <v>1079</v>
      </c>
      <c r="K34" s="96">
        <v>4</v>
      </c>
      <c r="L34" s="67">
        <f t="shared" si="39"/>
        <v>0.51210251542477458</v>
      </c>
      <c r="M34" s="67">
        <f t="shared" si="40"/>
        <v>8.3159922928709051E-2</v>
      </c>
      <c r="N34" s="68">
        <f t="shared" si="41"/>
        <v>0.20943322981366461</v>
      </c>
      <c r="O34" s="73">
        <v>241651382</v>
      </c>
      <c r="P34" s="96">
        <v>4</v>
      </c>
      <c r="Q34" s="75">
        <v>223958.64874884152</v>
      </c>
      <c r="R34" s="54">
        <v>14</v>
      </c>
      <c r="S34" s="71">
        <v>22</v>
      </c>
      <c r="T34" s="66">
        <v>1028</v>
      </c>
      <c r="U34" s="94">
        <v>3</v>
      </c>
      <c r="V34" s="68">
        <f t="shared" si="42"/>
        <v>0.48789748457522542</v>
      </c>
      <c r="W34" s="96">
        <v>4</v>
      </c>
      <c r="X34" s="76">
        <f t="shared" si="43"/>
        <v>0.18124118476727785</v>
      </c>
      <c r="Y34" s="77">
        <f t="shared" si="44"/>
        <v>0.26659751037344398</v>
      </c>
      <c r="Z34" s="78">
        <v>146191539</v>
      </c>
      <c r="AA34" s="59">
        <v>3</v>
      </c>
      <c r="AB34" s="97">
        <v>2</v>
      </c>
      <c r="AC34" s="79">
        <v>4</v>
      </c>
      <c r="AD34" s="78">
        <v>440000</v>
      </c>
      <c r="AE34" s="79">
        <v>0</v>
      </c>
      <c r="AF34" s="79">
        <v>0</v>
      </c>
      <c r="AG34" s="78">
        <v>0</v>
      </c>
      <c r="AH34" s="79">
        <v>20</v>
      </c>
      <c r="AI34" s="79">
        <v>1024</v>
      </c>
      <c r="AJ34" s="76">
        <f t="shared" si="45"/>
        <v>0.99610894941634243</v>
      </c>
      <c r="AK34" s="98">
        <v>145751539</v>
      </c>
    </row>
    <row r="35" spans="2:37" ht="15.75" x14ac:dyDescent="0.25">
      <c r="B35" s="93" t="s">
        <v>47</v>
      </c>
      <c r="C35" s="66">
        <v>290</v>
      </c>
      <c r="D35" s="66">
        <v>399</v>
      </c>
      <c r="E35" s="96">
        <v>11</v>
      </c>
      <c r="F35" s="67">
        <f t="shared" si="46"/>
        <v>2.1397543840832305E-2</v>
      </c>
      <c r="G35" s="68">
        <f t="shared" si="47"/>
        <v>4.4293960923623449E-2</v>
      </c>
      <c r="H35" s="95">
        <v>98302979</v>
      </c>
      <c r="I35" s="70">
        <v>11</v>
      </c>
      <c r="J35" s="71">
        <v>288</v>
      </c>
      <c r="K35" s="96">
        <v>11</v>
      </c>
      <c r="L35" s="67">
        <f t="shared" si="39"/>
        <v>0.72180451127819545</v>
      </c>
      <c r="M35" s="67">
        <f t="shared" si="40"/>
        <v>2.2196531791907514E-2</v>
      </c>
      <c r="N35" s="68">
        <f t="shared" si="41"/>
        <v>5.5900621118012424E-2</v>
      </c>
      <c r="O35" s="73">
        <v>79295969</v>
      </c>
      <c r="P35" s="96">
        <v>10</v>
      </c>
      <c r="Q35" s="75">
        <v>275333.22569444444</v>
      </c>
      <c r="R35" s="54">
        <v>3</v>
      </c>
      <c r="S35" s="71">
        <v>2</v>
      </c>
      <c r="T35" s="66">
        <v>111</v>
      </c>
      <c r="U35" s="94">
        <v>7</v>
      </c>
      <c r="V35" s="68">
        <f t="shared" si="42"/>
        <v>0.2781954887218045</v>
      </c>
      <c r="W35" s="96">
        <v>5</v>
      </c>
      <c r="X35" s="76">
        <f t="shared" si="43"/>
        <v>1.956981664315938E-2</v>
      </c>
      <c r="Y35" s="77">
        <f t="shared" si="44"/>
        <v>2.8786307053941907E-2</v>
      </c>
      <c r="Z35" s="78">
        <v>19007010</v>
      </c>
      <c r="AA35" s="59">
        <v>7</v>
      </c>
      <c r="AB35" s="97">
        <v>1</v>
      </c>
      <c r="AC35" s="79">
        <v>2</v>
      </c>
      <c r="AD35" s="78">
        <v>507010</v>
      </c>
      <c r="AE35" s="79">
        <v>0</v>
      </c>
      <c r="AF35" s="79">
        <v>0</v>
      </c>
      <c r="AG35" s="78">
        <v>0</v>
      </c>
      <c r="AH35" s="79">
        <v>1</v>
      </c>
      <c r="AI35" s="79">
        <v>109</v>
      </c>
      <c r="AJ35" s="76">
        <f t="shared" si="45"/>
        <v>0.98198198198198194</v>
      </c>
      <c r="AK35" s="98">
        <v>18500000</v>
      </c>
    </row>
    <row r="36" spans="2:37" ht="15.75" x14ac:dyDescent="0.25">
      <c r="B36" s="93" t="s">
        <v>48</v>
      </c>
      <c r="C36" s="66">
        <v>839</v>
      </c>
      <c r="D36" s="66">
        <v>863</v>
      </c>
      <c r="E36" s="94">
        <v>9</v>
      </c>
      <c r="F36" s="67">
        <f t="shared" si="46"/>
        <v>4.6280903094331527E-2</v>
      </c>
      <c r="G36" s="68">
        <f t="shared" si="47"/>
        <v>9.580373001776199E-2</v>
      </c>
      <c r="H36" s="95">
        <v>168483090</v>
      </c>
      <c r="I36" s="70">
        <v>9</v>
      </c>
      <c r="J36" s="71">
        <v>838</v>
      </c>
      <c r="K36" s="96">
        <v>7</v>
      </c>
      <c r="L36" s="67">
        <f t="shared" si="39"/>
        <v>0.97103128621089219</v>
      </c>
      <c r="M36" s="67">
        <f t="shared" si="40"/>
        <v>6.4585741811175337E-2</v>
      </c>
      <c r="N36" s="68">
        <f t="shared" si="41"/>
        <v>0.1626552795031056</v>
      </c>
      <c r="O36" s="73">
        <v>163733090</v>
      </c>
      <c r="P36" s="96">
        <v>8</v>
      </c>
      <c r="Q36" s="75">
        <v>195385.54892601431</v>
      </c>
      <c r="R36" s="54">
        <v>19</v>
      </c>
      <c r="S36" s="71">
        <v>1</v>
      </c>
      <c r="T36" s="66">
        <v>25</v>
      </c>
      <c r="U36" s="96">
        <v>12</v>
      </c>
      <c r="V36" s="68">
        <f t="shared" si="42"/>
        <v>2.8968713789107765E-2</v>
      </c>
      <c r="W36" s="94">
        <v>15</v>
      </c>
      <c r="X36" s="76">
        <f t="shared" si="43"/>
        <v>4.4076163610719324E-3</v>
      </c>
      <c r="Y36" s="77">
        <f t="shared" si="44"/>
        <v>6.4834024896265564E-3</v>
      </c>
      <c r="Z36" s="78">
        <v>4750000</v>
      </c>
      <c r="AA36" s="59">
        <v>10</v>
      </c>
      <c r="AB36" s="97">
        <v>0</v>
      </c>
      <c r="AC36" s="79">
        <v>0</v>
      </c>
      <c r="AD36" s="78">
        <v>0</v>
      </c>
      <c r="AE36" s="79">
        <v>0</v>
      </c>
      <c r="AF36" s="79">
        <v>0</v>
      </c>
      <c r="AG36" s="78">
        <v>0</v>
      </c>
      <c r="AH36" s="79">
        <v>1</v>
      </c>
      <c r="AI36" s="79">
        <v>25</v>
      </c>
      <c r="AJ36" s="76">
        <f t="shared" si="45"/>
        <v>1</v>
      </c>
      <c r="AK36" s="98">
        <v>4750000</v>
      </c>
    </row>
    <row r="37" spans="2:37" ht="15.75" x14ac:dyDescent="0.25">
      <c r="B37" s="93" t="s">
        <v>49</v>
      </c>
      <c r="C37" s="66">
        <v>825</v>
      </c>
      <c r="D37" s="66">
        <v>2046</v>
      </c>
      <c r="E37" s="94">
        <v>4</v>
      </c>
      <c r="F37" s="67">
        <f t="shared" si="46"/>
        <v>0.10972274360486942</v>
      </c>
      <c r="G37" s="68">
        <f t="shared" si="47"/>
        <v>0.22713143872113678</v>
      </c>
      <c r="H37" s="95">
        <v>355090574</v>
      </c>
      <c r="I37" s="70">
        <v>5</v>
      </c>
      <c r="J37" s="71">
        <v>808</v>
      </c>
      <c r="K37" s="96">
        <v>8</v>
      </c>
      <c r="L37" s="67">
        <f t="shared" si="39"/>
        <v>0.39491691104594329</v>
      </c>
      <c r="M37" s="67">
        <f t="shared" si="40"/>
        <v>6.2273603082851639E-2</v>
      </c>
      <c r="N37" s="68">
        <f t="shared" si="41"/>
        <v>0.15683229813664595</v>
      </c>
      <c r="O37" s="73">
        <v>197530292</v>
      </c>
      <c r="P37" s="96">
        <v>6</v>
      </c>
      <c r="Q37" s="75">
        <v>244468.18316831684</v>
      </c>
      <c r="R37" s="54">
        <v>6</v>
      </c>
      <c r="S37" s="71">
        <v>17</v>
      </c>
      <c r="T37" s="66">
        <v>1238</v>
      </c>
      <c r="U37" s="94">
        <v>2</v>
      </c>
      <c r="V37" s="68">
        <f t="shared" si="42"/>
        <v>0.60508308895405671</v>
      </c>
      <c r="W37" s="96">
        <v>2</v>
      </c>
      <c r="X37" s="76">
        <f t="shared" si="43"/>
        <v>0.21826516220028208</v>
      </c>
      <c r="Y37" s="77">
        <f t="shared" si="44"/>
        <v>0.32105809128630708</v>
      </c>
      <c r="Z37" s="78">
        <v>157560282</v>
      </c>
      <c r="AA37" s="59">
        <v>2</v>
      </c>
      <c r="AB37" s="97">
        <v>0</v>
      </c>
      <c r="AC37" s="79">
        <v>0</v>
      </c>
      <c r="AD37" s="78">
        <v>0</v>
      </c>
      <c r="AE37" s="79">
        <v>0</v>
      </c>
      <c r="AF37" s="79">
        <v>0</v>
      </c>
      <c r="AG37" s="78">
        <v>0</v>
      </c>
      <c r="AH37" s="79">
        <v>17</v>
      </c>
      <c r="AI37" s="79">
        <v>1238</v>
      </c>
      <c r="AJ37" s="76">
        <f t="shared" si="45"/>
        <v>1</v>
      </c>
      <c r="AK37" s="98">
        <v>157560282</v>
      </c>
    </row>
    <row r="38" spans="2:37" ht="15.75" x14ac:dyDescent="0.25">
      <c r="B38" s="93" t="s">
        <v>50</v>
      </c>
      <c r="C38" s="66">
        <v>107</v>
      </c>
      <c r="D38" s="66">
        <v>1547</v>
      </c>
      <c r="E38" s="94">
        <v>7</v>
      </c>
      <c r="F38" s="67">
        <f t="shared" si="46"/>
        <v>8.2962406821472628E-2</v>
      </c>
      <c r="G38" s="68">
        <f t="shared" si="47"/>
        <v>0.17173623445825933</v>
      </c>
      <c r="H38" s="95">
        <v>235026792</v>
      </c>
      <c r="I38" s="70">
        <v>7</v>
      </c>
      <c r="J38" s="71">
        <v>99</v>
      </c>
      <c r="K38" s="96">
        <v>17</v>
      </c>
      <c r="L38" s="67">
        <f t="shared" si="39"/>
        <v>6.3994828700711048E-2</v>
      </c>
      <c r="M38" s="67">
        <f t="shared" si="40"/>
        <v>7.6300578034682077E-3</v>
      </c>
      <c r="N38" s="68">
        <f t="shared" si="41"/>
        <v>1.9215838509316772E-2</v>
      </c>
      <c r="O38" s="73">
        <v>15597722</v>
      </c>
      <c r="P38" s="96">
        <v>19</v>
      </c>
      <c r="Q38" s="75">
        <v>157552.74747474748</v>
      </c>
      <c r="R38" s="54">
        <v>24</v>
      </c>
      <c r="S38" s="71">
        <v>8</v>
      </c>
      <c r="T38" s="66">
        <v>1448</v>
      </c>
      <c r="U38" s="94">
        <v>1</v>
      </c>
      <c r="V38" s="68">
        <f t="shared" si="42"/>
        <v>0.93600517129928895</v>
      </c>
      <c r="W38" s="96">
        <v>1</v>
      </c>
      <c r="X38" s="76">
        <f t="shared" si="43"/>
        <v>0.25528913963328631</v>
      </c>
      <c r="Y38" s="77">
        <f t="shared" si="44"/>
        <v>0.37551867219917012</v>
      </c>
      <c r="Z38" s="78">
        <v>219429070</v>
      </c>
      <c r="AA38" s="59">
        <v>1</v>
      </c>
      <c r="AB38" s="97">
        <v>0</v>
      </c>
      <c r="AC38" s="79">
        <v>0</v>
      </c>
      <c r="AD38" s="78">
        <v>0</v>
      </c>
      <c r="AE38" s="79">
        <v>0</v>
      </c>
      <c r="AF38" s="79">
        <v>0</v>
      </c>
      <c r="AG38" s="78">
        <v>0</v>
      </c>
      <c r="AH38" s="79">
        <v>8</v>
      </c>
      <c r="AI38" s="79">
        <v>1448</v>
      </c>
      <c r="AJ38" s="76">
        <f t="shared" si="45"/>
        <v>1</v>
      </c>
      <c r="AK38" s="98">
        <v>219429070</v>
      </c>
    </row>
    <row r="39" spans="2:37" ht="15.75" x14ac:dyDescent="0.25">
      <c r="B39" s="93"/>
      <c r="C39" s="66"/>
      <c r="D39" s="66"/>
      <c r="E39" s="66"/>
      <c r="F39" s="66"/>
      <c r="G39" s="66"/>
      <c r="H39" s="95"/>
      <c r="I39" s="70"/>
      <c r="J39" s="71"/>
      <c r="K39" s="90"/>
      <c r="L39" s="66"/>
      <c r="M39" s="66"/>
      <c r="N39" s="66"/>
      <c r="O39" s="73"/>
      <c r="P39" s="90"/>
      <c r="Q39" s="66"/>
      <c r="R39" s="54"/>
      <c r="S39" s="71"/>
      <c r="T39" s="66"/>
      <c r="U39" s="94"/>
      <c r="V39" s="66"/>
      <c r="W39" s="94"/>
      <c r="X39" s="99"/>
      <c r="Y39" s="99"/>
      <c r="Z39" s="78"/>
      <c r="AA39" s="59"/>
      <c r="AB39" s="97"/>
      <c r="AC39" s="79"/>
      <c r="AD39" s="78"/>
      <c r="AE39" s="79"/>
      <c r="AF39" s="79"/>
      <c r="AG39" s="78"/>
      <c r="AH39" s="79"/>
      <c r="AI39" s="79"/>
      <c r="AJ39" s="99"/>
      <c r="AK39" s="98"/>
    </row>
    <row r="40" spans="2:37" ht="15.75" x14ac:dyDescent="0.25">
      <c r="B40" s="89" t="s">
        <v>51</v>
      </c>
      <c r="C40" s="44">
        <v>4724</v>
      </c>
      <c r="D40" s="44">
        <v>6214</v>
      </c>
      <c r="E40" s="44"/>
      <c r="F40" s="45">
        <f>(D40/D$14)</f>
        <v>0.33324395345095725</v>
      </c>
      <c r="G40" s="55">
        <f>(D40/D$40)</f>
        <v>1</v>
      </c>
      <c r="H40" s="83">
        <v>1382425861</v>
      </c>
      <c r="I40" s="48"/>
      <c r="J40" s="49">
        <v>4666</v>
      </c>
      <c r="K40" s="96"/>
      <c r="L40" s="45">
        <f>(J40/D40)</f>
        <v>0.75088509816543292</v>
      </c>
      <c r="M40" s="45">
        <f>(J40/J$14)</f>
        <v>0.35961464354527939</v>
      </c>
      <c r="N40" s="55">
        <f>(J40/J$40)</f>
        <v>1</v>
      </c>
      <c r="O40" s="51">
        <v>1127421318</v>
      </c>
      <c r="P40" s="90"/>
      <c r="Q40" s="53">
        <v>241624.8002571796</v>
      </c>
      <c r="R40" s="64"/>
      <c r="S40" s="49">
        <v>58</v>
      </c>
      <c r="T40" s="44">
        <v>1548</v>
      </c>
      <c r="U40" s="91"/>
      <c r="V40" s="55">
        <f>(T40/D40)</f>
        <v>0.24911490183456711</v>
      </c>
      <c r="W40" s="44"/>
      <c r="X40" s="56">
        <f>(T40/T$14)</f>
        <v>0.27291960507757407</v>
      </c>
      <c r="Y40" s="57">
        <f>(T40/T$40)</f>
        <v>1</v>
      </c>
      <c r="Z40" s="58">
        <v>255004543</v>
      </c>
      <c r="AA40" s="59"/>
      <c r="AB40" s="84">
        <v>19</v>
      </c>
      <c r="AC40" s="60">
        <v>38</v>
      </c>
      <c r="AD40" s="58">
        <v>5638686</v>
      </c>
      <c r="AE40" s="60">
        <v>9</v>
      </c>
      <c r="AF40" s="60">
        <v>32</v>
      </c>
      <c r="AG40" s="58">
        <v>23632699</v>
      </c>
      <c r="AH40" s="60">
        <v>30</v>
      </c>
      <c r="AI40" s="60">
        <v>1478</v>
      </c>
      <c r="AJ40" s="56">
        <f t="shared" ref="AJ40:AJ43" si="48">(AI40/T40)</f>
        <v>0.9547803617571059</v>
      </c>
      <c r="AK40" s="92">
        <v>225733158</v>
      </c>
    </row>
    <row r="41" spans="2:37" ht="15.75" x14ac:dyDescent="0.25">
      <c r="B41" s="93" t="s">
        <v>52</v>
      </c>
      <c r="C41" s="66">
        <v>1610</v>
      </c>
      <c r="D41" s="66">
        <v>2000</v>
      </c>
      <c r="E41" s="94">
        <v>5</v>
      </c>
      <c r="F41" s="67">
        <f>(D41/D$14)</f>
        <v>0.10725585885128976</v>
      </c>
      <c r="G41" s="68">
        <f>(D41/D$40)</f>
        <v>0.32185387833923401</v>
      </c>
      <c r="H41" s="95">
        <v>487667935</v>
      </c>
      <c r="I41" s="70">
        <v>2</v>
      </c>
      <c r="J41" s="71">
        <v>1584</v>
      </c>
      <c r="K41" s="96">
        <v>3</v>
      </c>
      <c r="L41" s="67">
        <f>(J41/D41)</f>
        <v>0.79200000000000004</v>
      </c>
      <c r="M41" s="67">
        <f>(J41/J$14)</f>
        <v>0.12208092485549132</v>
      </c>
      <c r="N41" s="68">
        <f>(J41/J$40)</f>
        <v>0.33947706815259321</v>
      </c>
      <c r="O41" s="73">
        <v>402147475</v>
      </c>
      <c r="P41" s="96">
        <v>2</v>
      </c>
      <c r="Q41" s="75">
        <v>253880.98169191918</v>
      </c>
      <c r="R41" s="54">
        <v>5</v>
      </c>
      <c r="S41" s="71">
        <v>26</v>
      </c>
      <c r="T41" s="66">
        <v>416</v>
      </c>
      <c r="U41" s="94">
        <v>5</v>
      </c>
      <c r="V41" s="68">
        <f>(T41/D41)</f>
        <v>0.20799999999999999</v>
      </c>
      <c r="W41" s="96">
        <v>8</v>
      </c>
      <c r="X41" s="76">
        <f>(T41/T$14)</f>
        <v>7.334273624823695E-2</v>
      </c>
      <c r="Y41" s="77">
        <f>(T41/T$40)</f>
        <v>0.26873385012919898</v>
      </c>
      <c r="Z41" s="78">
        <v>85520460</v>
      </c>
      <c r="AA41" s="59">
        <v>5</v>
      </c>
      <c r="AB41" s="97">
        <v>11</v>
      </c>
      <c r="AC41" s="79">
        <v>22</v>
      </c>
      <c r="AD41" s="78">
        <v>4157175</v>
      </c>
      <c r="AE41" s="79">
        <v>9</v>
      </c>
      <c r="AF41" s="79">
        <v>32</v>
      </c>
      <c r="AG41" s="78">
        <v>23632699</v>
      </c>
      <c r="AH41" s="79">
        <v>6</v>
      </c>
      <c r="AI41" s="79">
        <v>362</v>
      </c>
      <c r="AJ41" s="76">
        <f t="shared" si="48"/>
        <v>0.87019230769230771</v>
      </c>
      <c r="AK41" s="98">
        <v>57730586</v>
      </c>
    </row>
    <row r="42" spans="2:37" ht="15.75" x14ac:dyDescent="0.25">
      <c r="B42" s="93" t="s">
        <v>53</v>
      </c>
      <c r="C42" s="66">
        <v>1008</v>
      </c>
      <c r="D42" s="66">
        <v>1947</v>
      </c>
      <c r="E42" s="94">
        <v>6</v>
      </c>
      <c r="F42" s="67">
        <f>(D42/D$14)</f>
        <v>0.10441357859173057</v>
      </c>
      <c r="G42" s="68">
        <f>(D42/D$40)</f>
        <v>0.31332475056324427</v>
      </c>
      <c r="H42" s="95">
        <v>371593142</v>
      </c>
      <c r="I42" s="70">
        <v>4</v>
      </c>
      <c r="J42" s="71">
        <v>989</v>
      </c>
      <c r="K42" s="96">
        <v>5</v>
      </c>
      <c r="L42" s="67">
        <f>(J42/D42)</f>
        <v>0.50796096558808423</v>
      </c>
      <c r="M42" s="67">
        <f>(J42/J$14)</f>
        <v>7.6223506743737957E-2</v>
      </c>
      <c r="N42" s="68">
        <f>(J42/J$40)</f>
        <v>0.21195885126446634</v>
      </c>
      <c r="O42" s="73">
        <v>232146616</v>
      </c>
      <c r="P42" s="96">
        <v>5</v>
      </c>
      <c r="Q42" s="75">
        <v>234728.63094034378</v>
      </c>
      <c r="R42" s="54">
        <v>10</v>
      </c>
      <c r="S42" s="71">
        <v>19</v>
      </c>
      <c r="T42" s="66">
        <v>958</v>
      </c>
      <c r="U42" s="94">
        <v>4</v>
      </c>
      <c r="V42" s="68">
        <f>(T42/D42)</f>
        <v>0.49203903441191577</v>
      </c>
      <c r="W42" s="96">
        <v>3</v>
      </c>
      <c r="X42" s="76">
        <f>(T42/T$14)</f>
        <v>0.16889985895627643</v>
      </c>
      <c r="Y42" s="77">
        <f>(T42/T$40)</f>
        <v>0.61886304909560719</v>
      </c>
      <c r="Z42" s="78">
        <v>139446526</v>
      </c>
      <c r="AA42" s="59">
        <v>4</v>
      </c>
      <c r="AB42" s="97">
        <v>5</v>
      </c>
      <c r="AC42" s="79">
        <v>10</v>
      </c>
      <c r="AD42" s="78">
        <v>750000</v>
      </c>
      <c r="AE42" s="79">
        <v>0</v>
      </c>
      <c r="AF42" s="79">
        <v>0</v>
      </c>
      <c r="AG42" s="78">
        <v>0</v>
      </c>
      <c r="AH42" s="79">
        <v>14</v>
      </c>
      <c r="AI42" s="79">
        <v>948</v>
      </c>
      <c r="AJ42" s="76">
        <f t="shared" si="48"/>
        <v>0.98956158663883087</v>
      </c>
      <c r="AK42" s="98">
        <v>138696526</v>
      </c>
    </row>
    <row r="43" spans="2:37" ht="15.75" x14ac:dyDescent="0.25">
      <c r="B43" s="93" t="s">
        <v>54</v>
      </c>
      <c r="C43" s="66">
        <v>2106</v>
      </c>
      <c r="D43" s="66">
        <v>2267</v>
      </c>
      <c r="E43" s="94">
        <v>1</v>
      </c>
      <c r="F43" s="67">
        <f>(D43/D$14)</f>
        <v>0.12157451600793694</v>
      </c>
      <c r="G43" s="68">
        <f>(D43/D$40)</f>
        <v>0.36482137109752172</v>
      </c>
      <c r="H43" s="95">
        <v>523164784</v>
      </c>
      <c r="I43" s="70">
        <v>1</v>
      </c>
      <c r="J43" s="71">
        <v>2093</v>
      </c>
      <c r="K43" s="96">
        <v>1</v>
      </c>
      <c r="L43" s="67">
        <f>(J43/D43)</f>
        <v>0.92324658138509041</v>
      </c>
      <c r="M43" s="67">
        <f>(J43/J$14)</f>
        <v>0.16131021194605011</v>
      </c>
      <c r="N43" s="68">
        <f>(J43/J$40)</f>
        <v>0.44856408058294039</v>
      </c>
      <c r="O43" s="73">
        <v>493127227</v>
      </c>
      <c r="P43" s="96">
        <v>1</v>
      </c>
      <c r="Q43" s="75">
        <v>235607.84854276158</v>
      </c>
      <c r="R43" s="54">
        <v>9</v>
      </c>
      <c r="S43" s="71">
        <v>13</v>
      </c>
      <c r="T43" s="66">
        <v>174</v>
      </c>
      <c r="U43" s="94">
        <v>6</v>
      </c>
      <c r="V43" s="68">
        <f>(T43/D43)</f>
        <v>7.6753418614909572E-2</v>
      </c>
      <c r="W43" s="96">
        <v>11</v>
      </c>
      <c r="X43" s="76">
        <f>(T43/T$14)</f>
        <v>3.067700987306065E-2</v>
      </c>
      <c r="Y43" s="77">
        <f>(T43/T$40)</f>
        <v>0.1124031007751938</v>
      </c>
      <c r="Z43" s="78">
        <v>30037557</v>
      </c>
      <c r="AA43" s="100">
        <v>6</v>
      </c>
      <c r="AB43" s="97">
        <v>3</v>
      </c>
      <c r="AC43" s="79">
        <v>6</v>
      </c>
      <c r="AD43" s="78">
        <v>731511</v>
      </c>
      <c r="AE43" s="79">
        <v>0</v>
      </c>
      <c r="AF43" s="79">
        <v>0</v>
      </c>
      <c r="AG43" s="78">
        <v>0</v>
      </c>
      <c r="AH43" s="79">
        <v>10</v>
      </c>
      <c r="AI43" s="79">
        <v>168</v>
      </c>
      <c r="AJ43" s="76">
        <f t="shared" si="48"/>
        <v>0.96551724137931039</v>
      </c>
      <c r="AK43" s="98">
        <v>29306046</v>
      </c>
    </row>
    <row r="44" spans="2:37" ht="15.75" x14ac:dyDescent="0.25">
      <c r="B44" s="93"/>
      <c r="C44" s="66"/>
      <c r="D44" s="66"/>
      <c r="E44" s="66"/>
      <c r="F44" s="66"/>
      <c r="G44" s="66"/>
      <c r="H44" s="95"/>
      <c r="I44" s="70"/>
      <c r="J44" s="71"/>
      <c r="K44" s="96"/>
      <c r="L44" s="66"/>
      <c r="M44" s="66"/>
      <c r="N44" s="66"/>
      <c r="O44" s="73"/>
      <c r="P44" s="96"/>
      <c r="Q44" s="66"/>
      <c r="R44" s="54"/>
      <c r="S44" s="71"/>
      <c r="T44" s="66"/>
      <c r="U44" s="94"/>
      <c r="V44" s="66"/>
      <c r="W44" s="66"/>
      <c r="X44" s="99"/>
      <c r="Y44" s="99"/>
      <c r="Z44" s="78"/>
      <c r="AA44" s="59"/>
      <c r="AB44" s="97"/>
      <c r="AC44" s="79"/>
      <c r="AD44" s="78"/>
      <c r="AE44" s="79"/>
      <c r="AF44" s="79"/>
      <c r="AG44" s="78"/>
      <c r="AH44" s="79"/>
      <c r="AI44" s="79"/>
      <c r="AJ44" s="99"/>
      <c r="AK44" s="98"/>
    </row>
    <row r="45" spans="2:37" ht="15.75" x14ac:dyDescent="0.25">
      <c r="B45" s="89" t="s">
        <v>55</v>
      </c>
      <c r="C45" s="44">
        <v>1749</v>
      </c>
      <c r="D45" s="44">
        <v>1849</v>
      </c>
      <c r="E45" s="44"/>
      <c r="F45" s="45">
        <f>(D45/D$14)</f>
        <v>9.915804150801738E-2</v>
      </c>
      <c r="G45" s="55">
        <f>(D45/D$45)</f>
        <v>1</v>
      </c>
      <c r="H45" s="83">
        <v>370470045</v>
      </c>
      <c r="I45" s="48"/>
      <c r="J45" s="49">
        <v>1741</v>
      </c>
      <c r="K45" s="96"/>
      <c r="L45" s="45">
        <f>(J45/D45)</f>
        <v>0.94159004867495943</v>
      </c>
      <c r="M45" s="45">
        <f>(J45/J$14)</f>
        <v>0.1341811175337187</v>
      </c>
      <c r="N45" s="55">
        <f>(J45/J$45)</f>
        <v>1</v>
      </c>
      <c r="O45" s="51">
        <v>365119549</v>
      </c>
      <c r="P45" s="90"/>
      <c r="Q45" s="53">
        <v>209718.29350947731</v>
      </c>
      <c r="R45" s="64"/>
      <c r="S45" s="49">
        <v>8</v>
      </c>
      <c r="T45" s="44">
        <v>108</v>
      </c>
      <c r="U45" s="91"/>
      <c r="V45" s="55">
        <f>(T45/D45)</f>
        <v>5.8409951325040566E-2</v>
      </c>
      <c r="W45" s="44"/>
      <c r="X45" s="56">
        <f>(T45/T$14)</f>
        <v>1.9040902679830749E-2</v>
      </c>
      <c r="Y45" s="57">
        <f>(T45/T$45)</f>
        <v>1</v>
      </c>
      <c r="Z45" s="58">
        <v>5350496</v>
      </c>
      <c r="AA45" s="59"/>
      <c r="AB45" s="84">
        <v>0</v>
      </c>
      <c r="AC45" s="60">
        <v>0</v>
      </c>
      <c r="AD45" s="58">
        <v>0</v>
      </c>
      <c r="AE45" s="60">
        <v>0</v>
      </c>
      <c r="AF45" s="60">
        <v>0</v>
      </c>
      <c r="AG45" s="58">
        <v>0</v>
      </c>
      <c r="AH45" s="60">
        <v>8</v>
      </c>
      <c r="AI45" s="60">
        <v>108</v>
      </c>
      <c r="AJ45" s="56">
        <f>(AI45/T45)</f>
        <v>1</v>
      </c>
      <c r="AK45" s="92">
        <v>5350496</v>
      </c>
    </row>
    <row r="46" spans="2:37" ht="15.75" x14ac:dyDescent="0.25">
      <c r="B46" s="93" t="s">
        <v>56</v>
      </c>
      <c r="C46" s="66">
        <v>184</v>
      </c>
      <c r="D46" s="66">
        <v>184</v>
      </c>
      <c r="E46" s="96">
        <v>16</v>
      </c>
      <c r="F46" s="67">
        <f>(D46/D$14)</f>
        <v>9.8675390143186572E-3</v>
      </c>
      <c r="G46" s="68">
        <f>(D46/D$45)</f>
        <v>9.9513250405624656E-2</v>
      </c>
      <c r="H46" s="95">
        <v>43135291</v>
      </c>
      <c r="I46" s="70">
        <v>15</v>
      </c>
      <c r="J46" s="71">
        <v>184</v>
      </c>
      <c r="K46" s="96">
        <v>14</v>
      </c>
      <c r="L46" s="67">
        <f>(J46/D46)</f>
        <v>1</v>
      </c>
      <c r="M46" s="67">
        <f>(J46/J$14)</f>
        <v>1.4181117533718689E-2</v>
      </c>
      <c r="N46" s="68">
        <f>(J46/J$45)</f>
        <v>0.10568638713383113</v>
      </c>
      <c r="O46" s="73">
        <v>43135291</v>
      </c>
      <c r="P46" s="96">
        <v>13</v>
      </c>
      <c r="Q46" s="75">
        <v>234430.92934782608</v>
      </c>
      <c r="R46" s="54">
        <v>11</v>
      </c>
      <c r="S46" s="71">
        <v>0</v>
      </c>
      <c r="T46" s="66">
        <v>0</v>
      </c>
      <c r="U46" s="91"/>
      <c r="V46" s="101"/>
      <c r="W46" s="66"/>
      <c r="X46" s="76">
        <f>(T46/T$14)</f>
        <v>0</v>
      </c>
      <c r="Y46" s="77">
        <f>(T46/T$45)</f>
        <v>0</v>
      </c>
      <c r="Z46" s="78">
        <v>0</v>
      </c>
      <c r="AA46" s="59"/>
      <c r="AB46" s="97">
        <v>0</v>
      </c>
      <c r="AC46" s="79">
        <v>0</v>
      </c>
      <c r="AD46" s="78">
        <v>0</v>
      </c>
      <c r="AE46" s="79">
        <v>0</v>
      </c>
      <c r="AF46" s="79">
        <v>0</v>
      </c>
      <c r="AG46" s="78">
        <v>0</v>
      </c>
      <c r="AH46" s="79">
        <v>0</v>
      </c>
      <c r="AI46" s="79">
        <v>0</v>
      </c>
      <c r="AJ46" s="76"/>
      <c r="AK46" s="98">
        <v>0</v>
      </c>
    </row>
    <row r="47" spans="2:37" ht="15.75" x14ac:dyDescent="0.25">
      <c r="B47" s="93" t="s">
        <v>57</v>
      </c>
      <c r="C47" s="66">
        <v>688</v>
      </c>
      <c r="D47" s="66">
        <v>734</v>
      </c>
      <c r="E47" s="94">
        <v>10</v>
      </c>
      <c r="F47" s="67">
        <f>(D47/D$14)</f>
        <v>3.936290019842334E-2</v>
      </c>
      <c r="G47" s="68">
        <f>(D47/D$45)</f>
        <v>0.39697133585722011</v>
      </c>
      <c r="H47" s="95">
        <v>148402265</v>
      </c>
      <c r="I47" s="70">
        <v>10</v>
      </c>
      <c r="J47" s="71">
        <v>686</v>
      </c>
      <c r="K47" s="96">
        <v>9</v>
      </c>
      <c r="L47" s="67">
        <f>(J47/D47)</f>
        <v>0.93460490463215262</v>
      </c>
      <c r="M47" s="67">
        <f>(J47/J$14)</f>
        <v>5.287090558766859E-2</v>
      </c>
      <c r="N47" s="68">
        <f>(J47/J$45)</f>
        <v>0.39402642159678347</v>
      </c>
      <c r="O47" s="73">
        <v>144234323</v>
      </c>
      <c r="P47" s="96">
        <v>9</v>
      </c>
      <c r="Q47" s="75">
        <v>210254.11516034984</v>
      </c>
      <c r="R47" s="54">
        <v>17</v>
      </c>
      <c r="S47" s="71">
        <v>2</v>
      </c>
      <c r="T47" s="66">
        <v>48</v>
      </c>
      <c r="U47" s="96">
        <v>11</v>
      </c>
      <c r="V47" s="68">
        <f>(T47/D47)</f>
        <v>6.5395095367847406E-2</v>
      </c>
      <c r="W47" s="96">
        <v>12</v>
      </c>
      <c r="X47" s="76">
        <f>(T47/T$14)</f>
        <v>8.4626234132581107E-3</v>
      </c>
      <c r="Y47" s="77">
        <f>(T47/T$45)</f>
        <v>0.44444444444444442</v>
      </c>
      <c r="Z47" s="78">
        <v>4167942</v>
      </c>
      <c r="AA47" s="59">
        <v>11</v>
      </c>
      <c r="AB47" s="97">
        <v>0</v>
      </c>
      <c r="AC47" s="79">
        <v>0</v>
      </c>
      <c r="AD47" s="78">
        <v>0</v>
      </c>
      <c r="AE47" s="79">
        <v>0</v>
      </c>
      <c r="AF47" s="79">
        <v>0</v>
      </c>
      <c r="AG47" s="78">
        <v>0</v>
      </c>
      <c r="AH47" s="79">
        <v>2</v>
      </c>
      <c r="AI47" s="79">
        <v>48</v>
      </c>
      <c r="AJ47" s="76">
        <f t="shared" ref="AJ47:AJ50" si="49">(AI47/T47)</f>
        <v>1</v>
      </c>
      <c r="AK47" s="98">
        <v>4167942</v>
      </c>
    </row>
    <row r="48" spans="2:37" ht="15.75" x14ac:dyDescent="0.25">
      <c r="B48" s="93" t="s">
        <v>58</v>
      </c>
      <c r="C48" s="66">
        <v>877</v>
      </c>
      <c r="D48" s="66">
        <v>931</v>
      </c>
      <c r="E48" s="94">
        <v>8</v>
      </c>
      <c r="F48" s="67">
        <f>(D48/D$14)</f>
        <v>4.9927602295275382E-2</v>
      </c>
      <c r="G48" s="68">
        <f>(D48/D$45)</f>
        <v>0.50351541373715525</v>
      </c>
      <c r="H48" s="95">
        <v>178932489</v>
      </c>
      <c r="I48" s="70">
        <v>8</v>
      </c>
      <c r="J48" s="71">
        <v>871</v>
      </c>
      <c r="K48" s="96">
        <v>6</v>
      </c>
      <c r="L48" s="67">
        <f>(J48/D48)</f>
        <v>0.93555316863587545</v>
      </c>
      <c r="M48" s="67">
        <f>(J48/J$14)</f>
        <v>6.7129094412331405E-2</v>
      </c>
      <c r="N48" s="68">
        <f>(J48/J$45)</f>
        <v>0.50028719126938537</v>
      </c>
      <c r="O48" s="73">
        <v>177749935</v>
      </c>
      <c r="P48" s="96">
        <v>7</v>
      </c>
      <c r="Q48" s="75">
        <v>204075.70034443168</v>
      </c>
      <c r="R48" s="54">
        <v>18</v>
      </c>
      <c r="S48" s="71">
        <v>6</v>
      </c>
      <c r="T48" s="66">
        <v>60</v>
      </c>
      <c r="U48" s="96">
        <v>9</v>
      </c>
      <c r="V48" s="68">
        <f>(T48/D48)</f>
        <v>6.4446831364124602E-2</v>
      </c>
      <c r="W48" s="96">
        <v>13</v>
      </c>
      <c r="X48" s="76">
        <f>(T48/T$14)</f>
        <v>1.0578279266572637E-2</v>
      </c>
      <c r="Y48" s="77">
        <f>(T48/T$45)</f>
        <v>0.55555555555555558</v>
      </c>
      <c r="Z48" s="78">
        <v>1182554</v>
      </c>
      <c r="AA48" s="59">
        <v>15</v>
      </c>
      <c r="AB48" s="97">
        <v>0</v>
      </c>
      <c r="AC48" s="79">
        <v>0</v>
      </c>
      <c r="AD48" s="78">
        <v>0</v>
      </c>
      <c r="AE48" s="79">
        <v>0</v>
      </c>
      <c r="AF48" s="79">
        <v>0</v>
      </c>
      <c r="AG48" s="78">
        <v>0</v>
      </c>
      <c r="AH48" s="79">
        <v>6</v>
      </c>
      <c r="AI48" s="79">
        <v>60</v>
      </c>
      <c r="AJ48" s="76">
        <f t="shared" si="49"/>
        <v>1</v>
      </c>
      <c r="AK48" s="98">
        <v>1182554</v>
      </c>
    </row>
    <row r="49" spans="2:37" ht="15.75" x14ac:dyDescent="0.25">
      <c r="B49" s="93"/>
      <c r="C49" s="44"/>
      <c r="D49" s="44"/>
      <c r="E49" s="66"/>
      <c r="F49" s="62"/>
      <c r="G49" s="102"/>
      <c r="H49" s="83"/>
      <c r="I49" s="70"/>
      <c r="J49" s="49"/>
      <c r="K49" s="96"/>
      <c r="L49" s="45"/>
      <c r="M49" s="62"/>
      <c r="N49" s="102"/>
      <c r="O49" s="51"/>
      <c r="P49" s="96"/>
      <c r="Q49" s="53"/>
      <c r="R49" s="54"/>
      <c r="S49" s="49"/>
      <c r="T49" s="44"/>
      <c r="U49" s="66"/>
      <c r="V49" s="46"/>
      <c r="W49" s="66"/>
      <c r="X49" s="56"/>
      <c r="Y49" s="103"/>
      <c r="Z49" s="58"/>
      <c r="AA49" s="59"/>
      <c r="AB49" s="84"/>
      <c r="AC49" s="60"/>
      <c r="AD49" s="58"/>
      <c r="AE49" s="60"/>
      <c r="AF49" s="60"/>
      <c r="AG49" s="58"/>
      <c r="AH49" s="60"/>
      <c r="AI49" s="60"/>
      <c r="AJ49" s="56"/>
      <c r="AK49" s="92"/>
    </row>
    <row r="50" spans="2:37" ht="15.75" x14ac:dyDescent="0.25">
      <c r="B50" s="89" t="s">
        <v>59</v>
      </c>
      <c r="C50" s="44">
        <v>430</v>
      </c>
      <c r="D50" s="44">
        <v>432</v>
      </c>
      <c r="E50" s="44"/>
      <c r="F50" s="45">
        <f>(D50/D$14)</f>
        <v>2.3167265511878588E-2</v>
      </c>
      <c r="G50" s="55">
        <f>(D50/D$50)</f>
        <v>1</v>
      </c>
      <c r="H50" s="83">
        <v>117909284</v>
      </c>
      <c r="I50" s="48"/>
      <c r="J50" s="49">
        <v>428</v>
      </c>
      <c r="K50" s="96"/>
      <c r="L50" s="45">
        <f>(J50/D50)</f>
        <v>0.9907407407407407</v>
      </c>
      <c r="M50" s="45">
        <f>(J50/J$14)</f>
        <v>3.2986512524084778E-2</v>
      </c>
      <c r="N50" s="55">
        <f>(J50/J$50)</f>
        <v>1</v>
      </c>
      <c r="O50" s="51">
        <v>117559284</v>
      </c>
      <c r="P50" s="90"/>
      <c r="Q50" s="53">
        <v>274671.22429906542</v>
      </c>
      <c r="R50" s="64"/>
      <c r="S50" s="49">
        <v>2</v>
      </c>
      <c r="T50" s="44">
        <v>4</v>
      </c>
      <c r="U50" s="44"/>
      <c r="V50" s="55">
        <f>(T50/D50)</f>
        <v>9.2592592592592587E-3</v>
      </c>
      <c r="W50" s="91"/>
      <c r="X50" s="56">
        <f>(T50/T$14)</f>
        <v>7.0521861777150916E-4</v>
      </c>
      <c r="Y50" s="57">
        <f>(T50/T$50)</f>
        <v>1</v>
      </c>
      <c r="Z50" s="58">
        <v>350000</v>
      </c>
      <c r="AA50" s="59"/>
      <c r="AB50" s="84">
        <v>2</v>
      </c>
      <c r="AC50" s="60">
        <v>4</v>
      </c>
      <c r="AD50" s="58">
        <v>350000</v>
      </c>
      <c r="AE50" s="60">
        <v>0</v>
      </c>
      <c r="AF50" s="60">
        <v>0</v>
      </c>
      <c r="AG50" s="58">
        <v>0</v>
      </c>
      <c r="AH50" s="60">
        <v>0</v>
      </c>
      <c r="AI50" s="60">
        <v>0</v>
      </c>
      <c r="AJ50" s="56">
        <f t="shared" si="49"/>
        <v>0</v>
      </c>
      <c r="AK50" s="92">
        <v>0</v>
      </c>
    </row>
    <row r="51" spans="2:37" ht="15.75" x14ac:dyDescent="0.25">
      <c r="B51" s="93" t="s">
        <v>60</v>
      </c>
      <c r="C51" s="66">
        <v>30</v>
      </c>
      <c r="D51" s="66">
        <v>30</v>
      </c>
      <c r="E51" s="96">
        <v>23</v>
      </c>
      <c r="F51" s="67">
        <f>(D51/D$14)</f>
        <v>1.6088378827693462E-3</v>
      </c>
      <c r="G51" s="68">
        <f>(D51/D$50)</f>
        <v>6.9444444444444448E-2</v>
      </c>
      <c r="H51" s="95">
        <v>6797309</v>
      </c>
      <c r="I51" s="70">
        <v>23</v>
      </c>
      <c r="J51" s="71">
        <v>30</v>
      </c>
      <c r="K51" s="96">
        <v>23</v>
      </c>
      <c r="L51" s="67">
        <f>(J51/D51)</f>
        <v>1</v>
      </c>
      <c r="M51" s="67">
        <f>(J51/J$14)</f>
        <v>2.3121387283236996E-3</v>
      </c>
      <c r="N51" s="68">
        <f>(J51/J$50)</f>
        <v>7.0093457943925228E-2</v>
      </c>
      <c r="O51" s="73">
        <v>6797309</v>
      </c>
      <c r="P51" s="96">
        <v>23</v>
      </c>
      <c r="Q51" s="75">
        <v>226576.96666666667</v>
      </c>
      <c r="R51" s="54">
        <v>13</v>
      </c>
      <c r="S51" s="71">
        <v>0</v>
      </c>
      <c r="T51" s="66">
        <v>0</v>
      </c>
      <c r="U51" s="66"/>
      <c r="V51" s="101"/>
      <c r="W51" s="66"/>
      <c r="X51" s="76">
        <f>(T51/T$14)</f>
        <v>0</v>
      </c>
      <c r="Y51" s="77">
        <f>(T51/T$50)</f>
        <v>0</v>
      </c>
      <c r="Z51" s="78">
        <v>0</v>
      </c>
      <c r="AA51" s="59"/>
      <c r="AB51" s="97">
        <v>0</v>
      </c>
      <c r="AC51" s="79">
        <v>0</v>
      </c>
      <c r="AD51" s="78">
        <v>0</v>
      </c>
      <c r="AE51" s="79">
        <v>0</v>
      </c>
      <c r="AF51" s="79">
        <v>0</v>
      </c>
      <c r="AG51" s="78">
        <v>0</v>
      </c>
      <c r="AH51" s="79">
        <v>0</v>
      </c>
      <c r="AI51" s="79">
        <v>0</v>
      </c>
      <c r="AJ51" s="76"/>
      <c r="AK51" s="98">
        <v>0</v>
      </c>
    </row>
    <row r="52" spans="2:37" ht="15.75" x14ac:dyDescent="0.25">
      <c r="B52" s="93" t="s">
        <v>61</v>
      </c>
      <c r="C52" s="66">
        <v>92</v>
      </c>
      <c r="D52" s="66">
        <v>92</v>
      </c>
      <c r="E52" s="96">
        <v>19</v>
      </c>
      <c r="F52" s="67">
        <f>(D52/D$14)</f>
        <v>4.9337695071593286E-3</v>
      </c>
      <c r="G52" s="68">
        <f>(D52/D$50)</f>
        <v>0.21296296296296297</v>
      </c>
      <c r="H52" s="95">
        <v>36640555</v>
      </c>
      <c r="I52" s="70">
        <v>17</v>
      </c>
      <c r="J52" s="71">
        <v>92</v>
      </c>
      <c r="K52" s="96">
        <v>18</v>
      </c>
      <c r="L52" s="67">
        <f>(J52/D52)</f>
        <v>1</v>
      </c>
      <c r="M52" s="67">
        <f>(J52/J$14)</f>
        <v>7.0905587668593445E-3</v>
      </c>
      <c r="N52" s="68">
        <f>(J52/J$50)</f>
        <v>0.21495327102803738</v>
      </c>
      <c r="O52" s="73">
        <v>36640555</v>
      </c>
      <c r="P52" s="96">
        <v>16</v>
      </c>
      <c r="Q52" s="75">
        <v>398266.90217391303</v>
      </c>
      <c r="R52" s="54">
        <v>1</v>
      </c>
      <c r="S52" s="71">
        <v>0</v>
      </c>
      <c r="T52" s="66">
        <v>0</v>
      </c>
      <c r="U52" s="66"/>
      <c r="V52" s="101"/>
      <c r="W52" s="66"/>
      <c r="X52" s="76">
        <f>(T52/T$14)</f>
        <v>0</v>
      </c>
      <c r="Y52" s="77">
        <f>(T52/T$50)</f>
        <v>0</v>
      </c>
      <c r="Z52" s="78">
        <v>0</v>
      </c>
      <c r="AA52" s="59"/>
      <c r="AB52" s="97">
        <v>0</v>
      </c>
      <c r="AC52" s="79">
        <v>0</v>
      </c>
      <c r="AD52" s="78">
        <v>0</v>
      </c>
      <c r="AE52" s="79">
        <v>0</v>
      </c>
      <c r="AF52" s="79">
        <v>0</v>
      </c>
      <c r="AG52" s="78">
        <v>0</v>
      </c>
      <c r="AH52" s="79">
        <v>0</v>
      </c>
      <c r="AI52" s="79">
        <v>0</v>
      </c>
      <c r="AJ52" s="76"/>
      <c r="AK52" s="98">
        <v>0</v>
      </c>
    </row>
    <row r="53" spans="2:37" ht="15.75" x14ac:dyDescent="0.25">
      <c r="B53" s="93" t="s">
        <v>62</v>
      </c>
      <c r="C53" s="66">
        <v>308</v>
      </c>
      <c r="D53" s="66">
        <v>310</v>
      </c>
      <c r="E53" s="96">
        <v>12</v>
      </c>
      <c r="F53" s="67">
        <f>(D53/D$14)</f>
        <v>1.6624658121949912E-2</v>
      </c>
      <c r="G53" s="68">
        <f>(D53/D$50)</f>
        <v>0.71759259259259256</v>
      </c>
      <c r="H53" s="95">
        <v>74471420</v>
      </c>
      <c r="I53" s="70">
        <v>12</v>
      </c>
      <c r="J53" s="71">
        <v>306</v>
      </c>
      <c r="K53" s="96">
        <v>10</v>
      </c>
      <c r="L53" s="67">
        <f>(J53/D53)</f>
        <v>0.98709677419354835</v>
      </c>
      <c r="M53" s="67">
        <f>(J53/J$14)</f>
        <v>2.3583815028901733E-2</v>
      </c>
      <c r="N53" s="68">
        <f>(J53/J$50)</f>
        <v>0.71495327102803741</v>
      </c>
      <c r="O53" s="73">
        <v>74121420</v>
      </c>
      <c r="P53" s="96">
        <v>11</v>
      </c>
      <c r="Q53" s="75">
        <v>242226.86274509804</v>
      </c>
      <c r="R53" s="54">
        <v>7</v>
      </c>
      <c r="S53" s="71">
        <v>2</v>
      </c>
      <c r="T53" s="66">
        <v>4</v>
      </c>
      <c r="U53" s="94">
        <v>16</v>
      </c>
      <c r="V53" s="68">
        <f>(T53/D53)</f>
        <v>1.2903225806451613E-2</v>
      </c>
      <c r="W53" s="94">
        <v>16</v>
      </c>
      <c r="X53" s="76">
        <f>(T53/T$14)</f>
        <v>7.0521861777150916E-4</v>
      </c>
      <c r="Y53" s="77">
        <f>(T53/T$50)</f>
        <v>1</v>
      </c>
      <c r="Z53" s="78">
        <v>350000</v>
      </c>
      <c r="AA53" s="59">
        <v>16</v>
      </c>
      <c r="AB53" s="97">
        <v>2</v>
      </c>
      <c r="AC53" s="79">
        <v>4</v>
      </c>
      <c r="AD53" s="78">
        <v>350000</v>
      </c>
      <c r="AE53" s="79">
        <v>0</v>
      </c>
      <c r="AF53" s="79">
        <v>0</v>
      </c>
      <c r="AG53" s="78">
        <v>0</v>
      </c>
      <c r="AH53" s="79">
        <v>0</v>
      </c>
      <c r="AI53" s="79">
        <v>0</v>
      </c>
      <c r="AJ53" s="76"/>
      <c r="AK53" s="98">
        <v>0</v>
      </c>
    </row>
    <row r="54" spans="2:37" ht="15.75" x14ac:dyDescent="0.25">
      <c r="B54" s="93"/>
      <c r="C54" s="44"/>
      <c r="D54" s="44"/>
      <c r="E54" s="66"/>
      <c r="F54" s="62"/>
      <c r="G54" s="102"/>
      <c r="H54" s="83"/>
      <c r="I54" s="70"/>
      <c r="J54" s="49"/>
      <c r="K54" s="96"/>
      <c r="L54" s="45"/>
      <c r="M54" s="62"/>
      <c r="N54" s="102"/>
      <c r="O54" s="51"/>
      <c r="P54" s="96"/>
      <c r="Q54" s="53"/>
      <c r="R54" s="54"/>
      <c r="S54" s="49"/>
      <c r="T54" s="44"/>
      <c r="U54" s="94"/>
      <c r="V54" s="46"/>
      <c r="W54" s="44"/>
      <c r="X54" s="56"/>
      <c r="Y54" s="103"/>
      <c r="Z54" s="58"/>
      <c r="AA54" s="59"/>
      <c r="AB54" s="84"/>
      <c r="AC54" s="60"/>
      <c r="AD54" s="58"/>
      <c r="AE54" s="60"/>
      <c r="AF54" s="60"/>
      <c r="AG54" s="58"/>
      <c r="AH54" s="60"/>
      <c r="AI54" s="60"/>
      <c r="AJ54" s="56"/>
      <c r="AK54" s="92"/>
    </row>
    <row r="55" spans="2:37" ht="15.75" x14ac:dyDescent="0.25">
      <c r="B55" s="89" t="s">
        <v>63</v>
      </c>
      <c r="C55" s="44">
        <v>552</v>
      </c>
      <c r="D55" s="44">
        <v>628</v>
      </c>
      <c r="E55" s="44"/>
      <c r="F55" s="45">
        <f t="shared" ref="F55:F60" si="50">(D55/D$14)</f>
        <v>3.3678339679304982E-2</v>
      </c>
      <c r="G55" s="55">
        <f t="shared" ref="G55:G60" si="51">(D55/D$55)</f>
        <v>1</v>
      </c>
      <c r="H55" s="83">
        <v>144397071</v>
      </c>
      <c r="I55" s="48"/>
      <c r="J55" s="49">
        <v>540</v>
      </c>
      <c r="K55" s="66"/>
      <c r="L55" s="45">
        <f t="shared" ref="L55:L60" si="52">(J55/D55)</f>
        <v>0.85987261146496818</v>
      </c>
      <c r="M55" s="45">
        <f t="shared" ref="M55:M60" si="53">(J55/J$14)</f>
        <v>4.161849710982659E-2</v>
      </c>
      <c r="N55" s="55">
        <f t="shared" ref="N55:N60" si="54">(J55/J$55)</f>
        <v>1</v>
      </c>
      <c r="O55" s="51">
        <v>133153136</v>
      </c>
      <c r="P55" s="44"/>
      <c r="Q55" s="53">
        <v>246579.88148148148</v>
      </c>
      <c r="R55" s="64"/>
      <c r="S55" s="49">
        <v>12</v>
      </c>
      <c r="T55" s="44">
        <v>88</v>
      </c>
      <c r="U55" s="91"/>
      <c r="V55" s="55">
        <f>(T55/D55)</f>
        <v>0.14012738853503184</v>
      </c>
      <c r="W55" s="90"/>
      <c r="X55" s="56">
        <f t="shared" ref="X55:X60" si="55">(T55/T$14)</f>
        <v>1.5514809590973202E-2</v>
      </c>
      <c r="Y55" s="57">
        <f t="shared" ref="Y55:Y60" si="56">(T55/T$55)</f>
        <v>1</v>
      </c>
      <c r="Z55" s="58">
        <v>11243935</v>
      </c>
      <c r="AA55" s="59"/>
      <c r="AB55" s="84">
        <v>0</v>
      </c>
      <c r="AC55" s="60">
        <v>0</v>
      </c>
      <c r="AD55" s="58">
        <v>0</v>
      </c>
      <c r="AE55" s="60">
        <v>0</v>
      </c>
      <c r="AF55" s="60">
        <v>0</v>
      </c>
      <c r="AG55" s="58">
        <v>0</v>
      </c>
      <c r="AH55" s="60">
        <v>12</v>
      </c>
      <c r="AI55" s="60">
        <v>88</v>
      </c>
      <c r="AJ55" s="56">
        <f>(AI55/T55)</f>
        <v>1</v>
      </c>
      <c r="AK55" s="92">
        <v>11243935</v>
      </c>
    </row>
    <row r="56" spans="2:37" ht="15.75" x14ac:dyDescent="0.25">
      <c r="B56" s="93" t="s">
        <v>64</v>
      </c>
      <c r="C56" s="66">
        <v>59</v>
      </c>
      <c r="D56" s="66">
        <v>59</v>
      </c>
      <c r="E56" s="96">
        <v>20</v>
      </c>
      <c r="F56" s="67">
        <f t="shared" si="50"/>
        <v>3.1640478361130478E-3</v>
      </c>
      <c r="G56" s="68">
        <f t="shared" si="51"/>
        <v>9.3949044585987268E-2</v>
      </c>
      <c r="H56" s="95">
        <v>10591950</v>
      </c>
      <c r="I56" s="70">
        <v>21</v>
      </c>
      <c r="J56" s="71">
        <v>59</v>
      </c>
      <c r="K56" s="96">
        <v>20</v>
      </c>
      <c r="L56" s="67">
        <f t="shared" si="52"/>
        <v>1</v>
      </c>
      <c r="M56" s="67">
        <f t="shared" si="53"/>
        <v>4.5472061657032756E-3</v>
      </c>
      <c r="N56" s="68">
        <f t="shared" si="54"/>
        <v>0.10925925925925926</v>
      </c>
      <c r="O56" s="73">
        <v>10591950</v>
      </c>
      <c r="P56" s="96">
        <v>21</v>
      </c>
      <c r="Q56" s="75">
        <v>179524.57627118644</v>
      </c>
      <c r="R56" s="54">
        <v>21</v>
      </c>
      <c r="S56" s="71">
        <v>0</v>
      </c>
      <c r="T56" s="66">
        <v>0</v>
      </c>
      <c r="U56" s="66"/>
      <c r="V56" s="101"/>
      <c r="W56" s="44"/>
      <c r="X56" s="76">
        <f t="shared" si="55"/>
        <v>0</v>
      </c>
      <c r="Y56" s="77">
        <f t="shared" si="56"/>
        <v>0</v>
      </c>
      <c r="Z56" s="78">
        <v>0</v>
      </c>
      <c r="AA56" s="59"/>
      <c r="AB56" s="97">
        <v>0</v>
      </c>
      <c r="AC56" s="79">
        <v>0</v>
      </c>
      <c r="AD56" s="78">
        <v>0</v>
      </c>
      <c r="AE56" s="79">
        <v>0</v>
      </c>
      <c r="AF56" s="79">
        <v>0</v>
      </c>
      <c r="AG56" s="78">
        <v>0</v>
      </c>
      <c r="AH56" s="79">
        <v>0</v>
      </c>
      <c r="AI56" s="79">
        <v>0</v>
      </c>
      <c r="AJ56" s="76"/>
      <c r="AK56" s="98">
        <v>0</v>
      </c>
    </row>
    <row r="57" spans="2:37" ht="15.75" x14ac:dyDescent="0.25">
      <c r="B57" s="93" t="s">
        <v>65</v>
      </c>
      <c r="C57" s="66">
        <v>155</v>
      </c>
      <c r="D57" s="66">
        <v>155</v>
      </c>
      <c r="E57" s="96">
        <v>17</v>
      </c>
      <c r="F57" s="67">
        <f t="shared" si="50"/>
        <v>8.3123290609749562E-3</v>
      </c>
      <c r="G57" s="68">
        <f t="shared" si="51"/>
        <v>0.24681528662420382</v>
      </c>
      <c r="H57" s="95">
        <v>36921358</v>
      </c>
      <c r="I57" s="70">
        <v>16</v>
      </c>
      <c r="J57" s="71">
        <v>155</v>
      </c>
      <c r="K57" s="96">
        <v>16</v>
      </c>
      <c r="L57" s="67">
        <f t="shared" si="52"/>
        <v>1</v>
      </c>
      <c r="M57" s="67">
        <f t="shared" si="53"/>
        <v>1.1946050096339113E-2</v>
      </c>
      <c r="N57" s="68">
        <f t="shared" si="54"/>
        <v>0.28703703703703703</v>
      </c>
      <c r="O57" s="73">
        <v>36921358</v>
      </c>
      <c r="P57" s="96">
        <v>15</v>
      </c>
      <c r="Q57" s="75">
        <v>238202.30967741937</v>
      </c>
      <c r="R57" s="54">
        <v>8</v>
      </c>
      <c r="S57" s="71">
        <v>0</v>
      </c>
      <c r="T57" s="66">
        <v>0</v>
      </c>
      <c r="U57" s="66"/>
      <c r="V57" s="101"/>
      <c r="W57" s="96"/>
      <c r="X57" s="76">
        <f t="shared" si="55"/>
        <v>0</v>
      </c>
      <c r="Y57" s="77">
        <f t="shared" si="56"/>
        <v>0</v>
      </c>
      <c r="Z57" s="78">
        <v>0</v>
      </c>
      <c r="AA57" s="59"/>
      <c r="AB57" s="97">
        <v>0</v>
      </c>
      <c r="AC57" s="79">
        <v>0</v>
      </c>
      <c r="AD57" s="78">
        <v>0</v>
      </c>
      <c r="AE57" s="79">
        <v>0</v>
      </c>
      <c r="AF57" s="79">
        <v>0</v>
      </c>
      <c r="AG57" s="78">
        <v>0</v>
      </c>
      <c r="AH57" s="79">
        <v>0</v>
      </c>
      <c r="AI57" s="79">
        <v>0</v>
      </c>
      <c r="AJ57" s="76"/>
      <c r="AK57" s="98">
        <v>0</v>
      </c>
    </row>
    <row r="58" spans="2:37" ht="15.75" x14ac:dyDescent="0.25">
      <c r="B58" s="93" t="s">
        <v>66</v>
      </c>
      <c r="C58" s="66">
        <v>28</v>
      </c>
      <c r="D58" s="66">
        <v>28</v>
      </c>
      <c r="E58" s="96">
        <v>24</v>
      </c>
      <c r="F58" s="67">
        <f t="shared" si="50"/>
        <v>1.5015820239180566E-3</v>
      </c>
      <c r="G58" s="68">
        <f t="shared" si="51"/>
        <v>4.4585987261146494E-2</v>
      </c>
      <c r="H58" s="95">
        <v>7184770</v>
      </c>
      <c r="I58" s="70">
        <v>22</v>
      </c>
      <c r="J58" s="71">
        <v>28</v>
      </c>
      <c r="K58" s="96">
        <v>24</v>
      </c>
      <c r="L58" s="67">
        <f t="shared" si="52"/>
        <v>1</v>
      </c>
      <c r="M58" s="67">
        <f t="shared" si="53"/>
        <v>2.1579961464354529E-3</v>
      </c>
      <c r="N58" s="68">
        <f t="shared" si="54"/>
        <v>5.185185185185185E-2</v>
      </c>
      <c r="O58" s="73">
        <v>7184770</v>
      </c>
      <c r="P58" s="96">
        <v>22</v>
      </c>
      <c r="Q58" s="75">
        <v>256598.92857142858</v>
      </c>
      <c r="R58" s="54">
        <v>4</v>
      </c>
      <c r="S58" s="71">
        <v>0</v>
      </c>
      <c r="T58" s="66">
        <v>0</v>
      </c>
      <c r="U58" s="66"/>
      <c r="V58" s="101"/>
      <c r="W58" s="66"/>
      <c r="X58" s="76">
        <f t="shared" si="55"/>
        <v>0</v>
      </c>
      <c r="Y58" s="77">
        <f t="shared" si="56"/>
        <v>0</v>
      </c>
      <c r="Z58" s="78">
        <v>0</v>
      </c>
      <c r="AA58" s="59"/>
      <c r="AB58" s="97">
        <v>0</v>
      </c>
      <c r="AC58" s="79">
        <v>0</v>
      </c>
      <c r="AD58" s="78">
        <v>0</v>
      </c>
      <c r="AE58" s="79">
        <v>0</v>
      </c>
      <c r="AF58" s="79">
        <v>0</v>
      </c>
      <c r="AG58" s="78">
        <v>0</v>
      </c>
      <c r="AH58" s="79">
        <v>0</v>
      </c>
      <c r="AI58" s="79">
        <v>0</v>
      </c>
      <c r="AJ58" s="76"/>
      <c r="AK58" s="98">
        <v>0</v>
      </c>
    </row>
    <row r="59" spans="2:37" ht="15.75" x14ac:dyDescent="0.25">
      <c r="B59" s="93" t="s">
        <v>67</v>
      </c>
      <c r="C59" s="66">
        <v>219</v>
      </c>
      <c r="D59" s="66">
        <v>279</v>
      </c>
      <c r="E59" s="96">
        <v>13</v>
      </c>
      <c r="F59" s="67">
        <f t="shared" si="50"/>
        <v>1.4962192309754921E-2</v>
      </c>
      <c r="G59" s="68">
        <f t="shared" si="51"/>
        <v>0.44426751592356689</v>
      </c>
      <c r="H59" s="95">
        <v>56984347</v>
      </c>
      <c r="I59" s="70">
        <v>13</v>
      </c>
      <c r="J59" s="71">
        <v>209</v>
      </c>
      <c r="K59" s="96">
        <v>12</v>
      </c>
      <c r="L59" s="67">
        <f t="shared" si="52"/>
        <v>0.74910394265232971</v>
      </c>
      <c r="M59" s="67">
        <f t="shared" si="53"/>
        <v>1.6107899807321774E-2</v>
      </c>
      <c r="N59" s="68">
        <f t="shared" si="54"/>
        <v>0.38703703703703701</v>
      </c>
      <c r="O59" s="73">
        <v>47770493</v>
      </c>
      <c r="P59" s="96">
        <v>12</v>
      </c>
      <c r="Q59" s="75">
        <v>228566.95215311006</v>
      </c>
      <c r="R59" s="54">
        <v>12</v>
      </c>
      <c r="S59" s="71">
        <v>10</v>
      </c>
      <c r="T59" s="66">
        <v>70</v>
      </c>
      <c r="U59" s="94">
        <v>8</v>
      </c>
      <c r="V59" s="68">
        <f>(T59/D59)</f>
        <v>0.25089605734767023</v>
      </c>
      <c r="W59" s="96">
        <v>6</v>
      </c>
      <c r="X59" s="76">
        <f t="shared" si="55"/>
        <v>1.234132581100141E-2</v>
      </c>
      <c r="Y59" s="77">
        <f t="shared" si="56"/>
        <v>0.79545454545454541</v>
      </c>
      <c r="Z59" s="78">
        <v>9213854</v>
      </c>
      <c r="AA59" s="59">
        <v>8</v>
      </c>
      <c r="AB59" s="97">
        <v>0</v>
      </c>
      <c r="AC59" s="79">
        <v>0</v>
      </c>
      <c r="AD59" s="78">
        <v>0</v>
      </c>
      <c r="AE59" s="79">
        <v>0</v>
      </c>
      <c r="AF59" s="79">
        <v>0</v>
      </c>
      <c r="AG59" s="78">
        <v>0</v>
      </c>
      <c r="AH59" s="79">
        <v>10</v>
      </c>
      <c r="AI59" s="79">
        <v>70</v>
      </c>
      <c r="AJ59" s="76">
        <f t="shared" ref="AJ59:AJ60" si="57">(AI59/T59)</f>
        <v>1</v>
      </c>
      <c r="AK59" s="98">
        <v>9213854</v>
      </c>
    </row>
    <row r="60" spans="2:37" ht="15.75" x14ac:dyDescent="0.25">
      <c r="B60" s="93" t="s">
        <v>68</v>
      </c>
      <c r="C60" s="66">
        <v>91</v>
      </c>
      <c r="D60" s="66">
        <v>107</v>
      </c>
      <c r="E60" s="96">
        <v>18</v>
      </c>
      <c r="F60" s="67">
        <f t="shared" si="50"/>
        <v>5.7381884485440014E-3</v>
      </c>
      <c r="G60" s="68">
        <f t="shared" si="51"/>
        <v>0.17038216560509553</v>
      </c>
      <c r="H60" s="95">
        <v>32714646</v>
      </c>
      <c r="I60" s="70">
        <v>18</v>
      </c>
      <c r="J60" s="71">
        <v>89</v>
      </c>
      <c r="K60" s="96">
        <v>19</v>
      </c>
      <c r="L60" s="67">
        <f t="shared" si="52"/>
        <v>0.83177570093457942</v>
      </c>
      <c r="M60" s="67">
        <f t="shared" si="53"/>
        <v>6.8593448940269747E-3</v>
      </c>
      <c r="N60" s="68">
        <f t="shared" si="54"/>
        <v>0.1648148148148148</v>
      </c>
      <c r="O60" s="73">
        <v>30684565</v>
      </c>
      <c r="P60" s="96">
        <v>17</v>
      </c>
      <c r="Q60" s="75">
        <v>344770.39325842698</v>
      </c>
      <c r="R60" s="54">
        <v>2</v>
      </c>
      <c r="S60" s="71">
        <v>2</v>
      </c>
      <c r="T60" s="66">
        <v>18</v>
      </c>
      <c r="U60" s="96">
        <v>13</v>
      </c>
      <c r="V60" s="68">
        <f>(T60/D60)</f>
        <v>0.16822429906542055</v>
      </c>
      <c r="W60" s="96">
        <v>9</v>
      </c>
      <c r="X60" s="76">
        <f t="shared" si="55"/>
        <v>3.1734837799717911E-3</v>
      </c>
      <c r="Y60" s="77">
        <f t="shared" si="56"/>
        <v>0.20454545454545456</v>
      </c>
      <c r="Z60" s="78">
        <v>2030081</v>
      </c>
      <c r="AA60" s="59">
        <v>12</v>
      </c>
      <c r="AB60" s="97">
        <v>0</v>
      </c>
      <c r="AC60" s="79">
        <v>0</v>
      </c>
      <c r="AD60" s="78">
        <v>0</v>
      </c>
      <c r="AE60" s="79">
        <v>0</v>
      </c>
      <c r="AF60" s="79">
        <v>0</v>
      </c>
      <c r="AG60" s="78">
        <v>0</v>
      </c>
      <c r="AH60" s="79">
        <v>2</v>
      </c>
      <c r="AI60" s="79">
        <v>18</v>
      </c>
      <c r="AJ60" s="76">
        <f t="shared" si="57"/>
        <v>1</v>
      </c>
      <c r="AK60" s="98">
        <v>2030081</v>
      </c>
    </row>
    <row r="61" spans="2:37" ht="15.75" x14ac:dyDescent="0.25">
      <c r="B61" s="93"/>
      <c r="C61" s="44"/>
      <c r="D61" s="44"/>
      <c r="E61" s="66"/>
      <c r="F61" s="62"/>
      <c r="G61" s="102"/>
      <c r="H61" s="83"/>
      <c r="I61" s="48"/>
      <c r="J61" s="49"/>
      <c r="K61" s="96"/>
      <c r="L61" s="45"/>
      <c r="M61" s="62"/>
      <c r="N61" s="102"/>
      <c r="O61" s="51"/>
      <c r="P61" s="96"/>
      <c r="Q61" s="53"/>
      <c r="R61" s="54"/>
      <c r="S61" s="49"/>
      <c r="T61" s="44"/>
      <c r="U61" s="94"/>
      <c r="V61" s="46"/>
      <c r="W61" s="96"/>
      <c r="X61" s="56"/>
      <c r="Y61" s="103"/>
      <c r="Z61" s="58"/>
      <c r="AA61" s="59"/>
      <c r="AB61" s="84"/>
      <c r="AC61" s="60"/>
      <c r="AD61" s="58"/>
      <c r="AE61" s="60"/>
      <c r="AF61" s="60"/>
      <c r="AG61" s="58"/>
      <c r="AH61" s="60"/>
      <c r="AI61" s="60"/>
      <c r="AJ61" s="56"/>
      <c r="AK61" s="92"/>
    </row>
    <row r="62" spans="2:37" ht="15.75" x14ac:dyDescent="0.25">
      <c r="B62" s="89" t="s">
        <v>69</v>
      </c>
      <c r="C62" s="44">
        <v>462</v>
      </c>
      <c r="D62" s="44">
        <v>516</v>
      </c>
      <c r="E62" s="44"/>
      <c r="F62" s="45">
        <f>(D62/D$14)</f>
        <v>2.7672011583632757E-2</v>
      </c>
      <c r="G62" s="55">
        <f>(D62/D$62)</f>
        <v>1</v>
      </c>
      <c r="H62" s="83">
        <v>95872718</v>
      </c>
      <c r="I62" s="48"/>
      <c r="J62" s="49">
        <v>448</v>
      </c>
      <c r="K62" s="90"/>
      <c r="L62" s="45">
        <f>(J62/D62)</f>
        <v>0.86821705426356588</v>
      </c>
      <c r="M62" s="45">
        <f>(J62/J$14)</f>
        <v>3.4527938342967246E-2</v>
      </c>
      <c r="N62" s="55">
        <f>(J62/J$62)</f>
        <v>1</v>
      </c>
      <c r="O62" s="51">
        <v>86406446</v>
      </c>
      <c r="P62" s="90"/>
      <c r="Q62" s="53">
        <v>192871.53125</v>
      </c>
      <c r="R62" s="64"/>
      <c r="S62" s="49">
        <v>14</v>
      </c>
      <c r="T62" s="44">
        <v>68</v>
      </c>
      <c r="U62" s="91"/>
      <c r="V62" s="55">
        <f>(T62/D62)</f>
        <v>0.13178294573643412</v>
      </c>
      <c r="W62" s="44"/>
      <c r="X62" s="56">
        <f>(T62/T$14)</f>
        <v>1.1988716502115656E-2</v>
      </c>
      <c r="Y62" s="57">
        <f>(T62/T$62)</f>
        <v>1</v>
      </c>
      <c r="Z62" s="58">
        <v>9466272</v>
      </c>
      <c r="AA62" s="59"/>
      <c r="AB62" s="84">
        <v>8</v>
      </c>
      <c r="AC62" s="60">
        <v>16</v>
      </c>
      <c r="AD62" s="58">
        <v>3470695</v>
      </c>
      <c r="AE62" s="60">
        <v>1</v>
      </c>
      <c r="AF62" s="60">
        <v>3</v>
      </c>
      <c r="AG62" s="58">
        <v>300000</v>
      </c>
      <c r="AH62" s="60">
        <v>5</v>
      </c>
      <c r="AI62" s="60">
        <v>49</v>
      </c>
      <c r="AJ62" s="56">
        <f>(AI62/T62)</f>
        <v>0.72058823529411764</v>
      </c>
      <c r="AK62" s="92">
        <v>5695577</v>
      </c>
    </row>
    <row r="63" spans="2:37" ht="15.75" x14ac:dyDescent="0.25">
      <c r="B63" s="93" t="s">
        <v>70</v>
      </c>
      <c r="C63" s="66">
        <v>53</v>
      </c>
      <c r="D63" s="66">
        <v>54</v>
      </c>
      <c r="E63" s="96">
        <v>21</v>
      </c>
      <c r="F63" s="67">
        <f>(D63/D$14)</f>
        <v>2.8959081889848234E-3</v>
      </c>
      <c r="G63" s="68">
        <f>(D63/D$62)</f>
        <v>0.10465116279069768</v>
      </c>
      <c r="H63" s="95">
        <v>11617790</v>
      </c>
      <c r="I63" s="70">
        <v>20</v>
      </c>
      <c r="J63" s="71">
        <v>52</v>
      </c>
      <c r="K63" s="96">
        <v>21</v>
      </c>
      <c r="L63" s="67">
        <f>(J63/D63)</f>
        <v>0.96296296296296291</v>
      </c>
      <c r="M63" s="67">
        <f>(J63/J$14)</f>
        <v>4.0077071290944124E-3</v>
      </c>
      <c r="N63" s="68">
        <f>(J63/J$62)</f>
        <v>0.11607142857142858</v>
      </c>
      <c r="O63" s="73">
        <v>11382790</v>
      </c>
      <c r="P63" s="96">
        <v>20</v>
      </c>
      <c r="Q63" s="75">
        <v>218899.80769230769</v>
      </c>
      <c r="R63" s="54">
        <v>15</v>
      </c>
      <c r="S63" s="71">
        <v>1</v>
      </c>
      <c r="T63" s="66">
        <v>2</v>
      </c>
      <c r="U63" s="94">
        <v>17</v>
      </c>
      <c r="V63" s="68">
        <f>(T63/D63)</f>
        <v>3.7037037037037035E-2</v>
      </c>
      <c r="W63" s="94">
        <v>14</v>
      </c>
      <c r="X63" s="76">
        <f>(T63/T$14)</f>
        <v>3.5260930888575458E-4</v>
      </c>
      <c r="Y63" s="77">
        <f>(T63/T$62)</f>
        <v>2.9411764705882353E-2</v>
      </c>
      <c r="Z63" s="78">
        <v>235000</v>
      </c>
      <c r="AA63" s="100">
        <v>17</v>
      </c>
      <c r="AB63" s="97">
        <v>1</v>
      </c>
      <c r="AC63" s="79">
        <v>2</v>
      </c>
      <c r="AD63" s="78">
        <v>235000</v>
      </c>
      <c r="AE63" s="79">
        <v>0</v>
      </c>
      <c r="AF63" s="79">
        <v>0</v>
      </c>
      <c r="AG63" s="78">
        <v>0</v>
      </c>
      <c r="AH63" s="79">
        <v>0</v>
      </c>
      <c r="AI63" s="79">
        <v>0</v>
      </c>
      <c r="AJ63" s="76"/>
      <c r="AK63" s="98">
        <v>0</v>
      </c>
    </row>
    <row r="64" spans="2:37" ht="15.75" x14ac:dyDescent="0.25">
      <c r="B64" s="93" t="s">
        <v>71</v>
      </c>
      <c r="C64" s="66">
        <v>36</v>
      </c>
      <c r="D64" s="66">
        <v>36</v>
      </c>
      <c r="E64" s="96">
        <v>22</v>
      </c>
      <c r="F64" s="67">
        <f>(D64/D$14)</f>
        <v>1.9306054593232155E-3</v>
      </c>
      <c r="G64" s="68">
        <f>(D64/D$62)</f>
        <v>6.9767441860465115E-2</v>
      </c>
      <c r="H64" s="95">
        <v>6750980</v>
      </c>
      <c r="I64" s="70">
        <v>24</v>
      </c>
      <c r="J64" s="71">
        <v>36</v>
      </c>
      <c r="K64" s="96">
        <v>22</v>
      </c>
      <c r="L64" s="67">
        <f>(J64/D64)</f>
        <v>1</v>
      </c>
      <c r="M64" s="67">
        <f>(J64/J$14)</f>
        <v>2.7745664739884392E-3</v>
      </c>
      <c r="N64" s="68">
        <f>(J64/J$62)</f>
        <v>8.0357142857142863E-2</v>
      </c>
      <c r="O64" s="73">
        <v>6750980</v>
      </c>
      <c r="P64" s="96">
        <v>24</v>
      </c>
      <c r="Q64" s="75">
        <v>187527.22222222222</v>
      </c>
      <c r="R64" s="54">
        <v>20</v>
      </c>
      <c r="S64" s="71">
        <v>0</v>
      </c>
      <c r="T64" s="66">
        <v>0</v>
      </c>
      <c r="U64" s="94"/>
      <c r="V64" s="101"/>
      <c r="W64" s="96"/>
      <c r="X64" s="76">
        <f>(T64/T$14)</f>
        <v>0</v>
      </c>
      <c r="Y64" s="77">
        <f>(T64/T$62)</f>
        <v>0</v>
      </c>
      <c r="Z64" s="78">
        <v>0</v>
      </c>
      <c r="AA64" s="100"/>
      <c r="AB64" s="97">
        <v>0</v>
      </c>
      <c r="AC64" s="79">
        <v>0</v>
      </c>
      <c r="AD64" s="78">
        <v>0</v>
      </c>
      <c r="AE64" s="79">
        <v>0</v>
      </c>
      <c r="AF64" s="79">
        <v>0</v>
      </c>
      <c r="AG64" s="78">
        <v>0</v>
      </c>
      <c r="AH64" s="79">
        <v>0</v>
      </c>
      <c r="AI64" s="79">
        <v>0</v>
      </c>
      <c r="AJ64" s="76"/>
      <c r="AK64" s="98">
        <v>0</v>
      </c>
    </row>
    <row r="65" spans="2:37" ht="15.75" x14ac:dyDescent="0.25">
      <c r="B65" s="93" t="s">
        <v>72</v>
      </c>
      <c r="C65" s="66">
        <v>175</v>
      </c>
      <c r="D65" s="66">
        <v>187</v>
      </c>
      <c r="E65" s="96">
        <v>15</v>
      </c>
      <c r="F65" s="67">
        <f>(D65/D$14)</f>
        <v>1.0028422802595591E-2</v>
      </c>
      <c r="G65" s="68">
        <f>(D65/D$62)</f>
        <v>0.36240310077519378</v>
      </c>
      <c r="H65" s="95">
        <v>29720711</v>
      </c>
      <c r="I65" s="70">
        <v>19</v>
      </c>
      <c r="J65" s="71">
        <v>171</v>
      </c>
      <c r="K65" s="96">
        <v>15</v>
      </c>
      <c r="L65" s="67">
        <f>(J65/D65)</f>
        <v>0.91443850267379678</v>
      </c>
      <c r="M65" s="67">
        <f>(J65/J$14)</f>
        <v>1.3179190751445087E-2</v>
      </c>
      <c r="N65" s="68">
        <f>(J65/J$62)</f>
        <v>0.38169642857142855</v>
      </c>
      <c r="O65" s="73">
        <v>27977772</v>
      </c>
      <c r="P65" s="96">
        <v>18</v>
      </c>
      <c r="Q65" s="75">
        <v>163612.70175438595</v>
      </c>
      <c r="R65" s="54">
        <v>23</v>
      </c>
      <c r="S65" s="71">
        <v>4</v>
      </c>
      <c r="T65" s="66">
        <v>16</v>
      </c>
      <c r="U65" s="96">
        <v>14</v>
      </c>
      <c r="V65" s="68">
        <f>(T65/D65)</f>
        <v>8.5561497326203204E-2</v>
      </c>
      <c r="W65" s="96">
        <v>10</v>
      </c>
      <c r="X65" s="76">
        <f>(T65/T$14)</f>
        <v>2.8208744710860366E-3</v>
      </c>
      <c r="Y65" s="77">
        <f>(T65/T$62)</f>
        <v>0.23529411764705882</v>
      </c>
      <c r="Z65" s="78">
        <v>1742939</v>
      </c>
      <c r="AA65" s="100">
        <v>13</v>
      </c>
      <c r="AB65" s="97">
        <v>2</v>
      </c>
      <c r="AC65" s="79">
        <v>4</v>
      </c>
      <c r="AD65" s="78">
        <v>710695</v>
      </c>
      <c r="AE65" s="79">
        <v>0</v>
      </c>
      <c r="AF65" s="79">
        <v>0</v>
      </c>
      <c r="AG65" s="78">
        <v>0</v>
      </c>
      <c r="AH65" s="79">
        <v>2</v>
      </c>
      <c r="AI65" s="79">
        <v>12</v>
      </c>
      <c r="AJ65" s="76">
        <f t="shared" ref="AJ65:AJ66" si="58">(AI65/T65)</f>
        <v>0.75</v>
      </c>
      <c r="AK65" s="98">
        <v>1032244</v>
      </c>
    </row>
    <row r="66" spans="2:37" ht="15.75" x14ac:dyDescent="0.25">
      <c r="B66" s="93" t="s">
        <v>73</v>
      </c>
      <c r="C66" s="66">
        <v>198</v>
      </c>
      <c r="D66" s="66">
        <v>239</v>
      </c>
      <c r="E66" s="96">
        <v>14</v>
      </c>
      <c r="F66" s="67">
        <f>(D66/D$14)</f>
        <v>1.2817075132729125E-2</v>
      </c>
      <c r="G66" s="68">
        <f>(D66/D$62)</f>
        <v>0.4631782945736434</v>
      </c>
      <c r="H66" s="95">
        <v>47783237</v>
      </c>
      <c r="I66" s="70">
        <v>14</v>
      </c>
      <c r="J66" s="71">
        <v>189</v>
      </c>
      <c r="K66" s="96">
        <v>13</v>
      </c>
      <c r="L66" s="67">
        <f>(J66/D66)</f>
        <v>0.79079497907949792</v>
      </c>
      <c r="M66" s="67">
        <f>(J66/J$14)</f>
        <v>1.4566473988439306E-2</v>
      </c>
      <c r="N66" s="68">
        <f>(J66/J$62)</f>
        <v>0.421875</v>
      </c>
      <c r="O66" s="73">
        <v>40294904</v>
      </c>
      <c r="P66" s="96">
        <v>14</v>
      </c>
      <c r="Q66" s="75">
        <v>213200.55026455026</v>
      </c>
      <c r="R66" s="54">
        <v>16</v>
      </c>
      <c r="S66" s="71">
        <v>9</v>
      </c>
      <c r="T66" s="66">
        <v>50</v>
      </c>
      <c r="U66" s="96">
        <v>10</v>
      </c>
      <c r="V66" s="68">
        <f>(T66/D66)</f>
        <v>0.20920502092050208</v>
      </c>
      <c r="W66" s="96">
        <v>7</v>
      </c>
      <c r="X66" s="76">
        <f>(T66/T$14)</f>
        <v>8.8152327221438648E-3</v>
      </c>
      <c r="Y66" s="77">
        <f>(T66/T$62)</f>
        <v>0.73529411764705888</v>
      </c>
      <c r="Z66" s="78">
        <v>7488333</v>
      </c>
      <c r="AA66" s="100">
        <v>9</v>
      </c>
      <c r="AB66" s="97">
        <v>5</v>
      </c>
      <c r="AC66" s="79">
        <v>10</v>
      </c>
      <c r="AD66" s="78">
        <v>2525000</v>
      </c>
      <c r="AE66" s="79">
        <v>1</v>
      </c>
      <c r="AF66" s="79">
        <v>3</v>
      </c>
      <c r="AG66" s="78">
        <v>300000</v>
      </c>
      <c r="AH66" s="79">
        <v>3</v>
      </c>
      <c r="AI66" s="79">
        <v>37</v>
      </c>
      <c r="AJ66" s="76">
        <f t="shared" si="58"/>
        <v>0.74</v>
      </c>
      <c r="AK66" s="98">
        <v>4663333</v>
      </c>
    </row>
    <row r="67" spans="2:37" ht="16.5" thickBot="1" x14ac:dyDescent="0.3">
      <c r="B67" s="104"/>
      <c r="C67" s="105"/>
      <c r="D67" s="105"/>
      <c r="E67" s="106"/>
      <c r="F67" s="107"/>
      <c r="G67" s="107"/>
      <c r="H67" s="108"/>
      <c r="I67" s="109"/>
      <c r="J67" s="110"/>
      <c r="K67" s="106"/>
      <c r="L67" s="111"/>
      <c r="M67" s="107"/>
      <c r="N67" s="107"/>
      <c r="O67" s="112"/>
      <c r="P67" s="113"/>
      <c r="Q67" s="114"/>
      <c r="R67" s="115"/>
      <c r="S67" s="110"/>
      <c r="T67" s="106"/>
      <c r="U67" s="106"/>
      <c r="V67" s="107"/>
      <c r="W67" s="106"/>
      <c r="X67" s="116"/>
      <c r="Y67" s="116"/>
      <c r="Z67" s="117"/>
      <c r="AA67" s="118"/>
      <c r="AB67" s="119"/>
      <c r="AC67" s="120"/>
      <c r="AD67" s="117"/>
      <c r="AE67" s="120"/>
      <c r="AF67" s="120"/>
      <c r="AG67" s="117"/>
      <c r="AH67" s="120"/>
      <c r="AI67" s="120"/>
      <c r="AJ67" s="116"/>
      <c r="AK67" s="121"/>
    </row>
    <row r="68" spans="2:37" ht="16.5" thickTop="1" x14ac:dyDescent="0.25">
      <c r="B68" s="122"/>
      <c r="C68" s="123"/>
      <c r="D68" s="123"/>
      <c r="E68" s="3"/>
      <c r="F68" s="4"/>
      <c r="G68" s="5"/>
      <c r="H68" s="124"/>
      <c r="I68" s="7"/>
      <c r="J68" s="3"/>
      <c r="K68" s="8"/>
      <c r="L68" s="5"/>
      <c r="M68" s="9"/>
      <c r="N68" s="9"/>
      <c r="O68" s="125"/>
      <c r="P68" s="11"/>
      <c r="Q68" s="5"/>
      <c r="R68" s="18"/>
      <c r="S68" s="8"/>
      <c r="T68" s="2"/>
      <c r="U68" s="2"/>
      <c r="V68" s="9"/>
      <c r="W68" s="8"/>
      <c r="X68" s="20"/>
      <c r="Y68" s="20"/>
      <c r="Z68" s="126"/>
      <c r="AA68" s="22"/>
      <c r="AB68" s="23"/>
      <c r="AC68" s="23"/>
      <c r="AD68" s="21"/>
      <c r="AE68" s="23"/>
      <c r="AF68" s="23"/>
      <c r="AG68" s="21"/>
      <c r="AH68" s="23"/>
      <c r="AI68" s="23"/>
      <c r="AJ68" s="20"/>
      <c r="AK68" s="21"/>
    </row>
    <row r="69" spans="2:37" ht="15.75" x14ac:dyDescent="0.25">
      <c r="B69" s="127" t="s">
        <v>74</v>
      </c>
      <c r="C69" s="123"/>
      <c r="D69" s="123"/>
      <c r="E69" s="3"/>
      <c r="F69" s="4"/>
      <c r="G69" s="5"/>
      <c r="H69" s="124"/>
      <c r="I69" s="7"/>
      <c r="J69" s="3"/>
      <c r="K69" s="8"/>
      <c r="L69" s="5"/>
      <c r="M69" s="9"/>
      <c r="N69" s="9"/>
      <c r="O69" s="125"/>
      <c r="P69" s="11"/>
      <c r="Q69" s="5"/>
      <c r="R69" s="18"/>
      <c r="S69" s="8"/>
      <c r="T69" s="2"/>
      <c r="U69" s="2"/>
      <c r="V69" s="5"/>
      <c r="W69" s="2"/>
      <c r="X69" s="20"/>
      <c r="Y69" s="20"/>
      <c r="Z69" s="21"/>
      <c r="AA69" s="22"/>
      <c r="AB69" s="23"/>
      <c r="AC69" s="23"/>
      <c r="AD69" s="21"/>
      <c r="AE69" s="23"/>
      <c r="AF69" s="23"/>
      <c r="AG69" s="21"/>
      <c r="AH69" s="23"/>
      <c r="AI69" s="23"/>
      <c r="AJ69" s="20"/>
      <c r="AK69" s="128"/>
    </row>
    <row r="70" spans="2:37" ht="15.75" x14ac:dyDescent="0.25">
      <c r="B70" s="127" t="s">
        <v>75</v>
      </c>
      <c r="C70" s="123"/>
      <c r="D70" s="123"/>
      <c r="E70" s="3"/>
      <c r="F70" s="4"/>
      <c r="G70" s="5"/>
      <c r="H70" s="124"/>
      <c r="I70" s="7"/>
      <c r="J70" s="3"/>
      <c r="K70" s="8"/>
      <c r="L70" s="5"/>
      <c r="M70" s="9"/>
      <c r="N70" s="9"/>
      <c r="O70" s="125"/>
      <c r="P70" s="11"/>
      <c r="Q70" s="5"/>
      <c r="R70" s="18"/>
      <c r="S70" s="8"/>
      <c r="T70" s="2"/>
      <c r="U70" s="2"/>
      <c r="V70" s="5"/>
      <c r="W70" s="2"/>
      <c r="X70" s="20"/>
      <c r="Y70" s="20"/>
      <c r="Z70" s="21"/>
      <c r="AA70" s="22"/>
      <c r="AB70" s="23"/>
      <c r="AC70" s="23"/>
      <c r="AD70" s="21"/>
      <c r="AE70" s="23"/>
      <c r="AF70" s="23"/>
      <c r="AG70" s="21"/>
      <c r="AH70" s="23"/>
      <c r="AI70" s="23"/>
      <c r="AJ70" s="20"/>
      <c r="AK70" s="21"/>
    </row>
    <row r="71" spans="2:37" ht="15.75" x14ac:dyDescent="0.25">
      <c r="B71" s="2" t="s">
        <v>78</v>
      </c>
      <c r="C71" s="129"/>
      <c r="D71" s="129"/>
      <c r="E71" s="3"/>
      <c r="F71" s="4"/>
      <c r="G71" s="5"/>
      <c r="H71" s="124"/>
      <c r="I71" s="7"/>
      <c r="J71" s="130"/>
      <c r="K71" s="8"/>
      <c r="L71" s="5"/>
      <c r="M71" s="9"/>
      <c r="N71" s="9"/>
      <c r="O71" s="125"/>
      <c r="P71" s="11"/>
      <c r="Q71" s="5"/>
      <c r="R71" s="18"/>
      <c r="S71" s="8"/>
      <c r="T71" s="2"/>
      <c r="U71" s="2"/>
      <c r="V71" s="5"/>
      <c r="W71" s="2"/>
      <c r="X71" s="20"/>
      <c r="Y71" s="20"/>
      <c r="Z71" s="21"/>
      <c r="AA71" s="22"/>
      <c r="AB71" s="23"/>
      <c r="AC71" s="23"/>
      <c r="AD71" s="21"/>
      <c r="AE71" s="23"/>
      <c r="AF71" s="23"/>
      <c r="AG71" s="21"/>
      <c r="AH71" s="23"/>
      <c r="AI71" s="23"/>
      <c r="AJ71" s="20"/>
      <c r="AK71" s="21"/>
    </row>
    <row r="72" spans="2:37" x14ac:dyDescent="0.25">
      <c r="B72" s="131"/>
      <c r="C72" s="131"/>
      <c r="D72" s="132"/>
      <c r="E72" s="133"/>
      <c r="F72" s="134"/>
      <c r="G72" s="135"/>
      <c r="H72" s="136"/>
      <c r="I72" s="137"/>
      <c r="J72" s="138"/>
      <c r="K72" s="139"/>
      <c r="L72" s="139"/>
      <c r="M72" s="139"/>
      <c r="N72" s="139"/>
      <c r="O72" s="139"/>
      <c r="P72" s="139"/>
      <c r="Q72" s="139"/>
      <c r="R72" s="135"/>
      <c r="S72" s="137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</row>
    <row r="73" spans="2:37" x14ac:dyDescent="0.25">
      <c r="B73" s="131"/>
      <c r="C73" s="131"/>
      <c r="D73" s="132"/>
      <c r="E73" s="133"/>
      <c r="F73" s="134"/>
      <c r="G73" s="135"/>
      <c r="H73" s="136"/>
      <c r="I73" s="137"/>
      <c r="J73" s="138"/>
      <c r="K73" s="139"/>
      <c r="L73" s="139"/>
      <c r="M73" s="139"/>
      <c r="N73" s="139"/>
      <c r="O73" s="139"/>
      <c r="P73" s="139"/>
      <c r="Q73" s="139"/>
      <c r="R73" s="135"/>
      <c r="S73" s="137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</row>
    <row r="74" spans="2:37" x14ac:dyDescent="0.25">
      <c r="B74" s="131"/>
      <c r="C74" s="131"/>
      <c r="D74" s="132"/>
      <c r="E74" s="133"/>
      <c r="F74" s="134"/>
      <c r="G74" s="135"/>
      <c r="H74" s="136"/>
      <c r="I74" s="137"/>
      <c r="J74" s="138"/>
      <c r="K74" s="139"/>
      <c r="L74" s="139"/>
      <c r="M74" s="139"/>
      <c r="N74" s="139"/>
      <c r="O74" s="139"/>
      <c r="P74" s="139"/>
      <c r="Q74" s="139"/>
      <c r="R74" s="135"/>
      <c r="S74" s="137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</row>
    <row r="75" spans="2:37" x14ac:dyDescent="0.25">
      <c r="B75" s="131"/>
      <c r="C75" s="131"/>
      <c r="D75" s="132"/>
      <c r="E75" s="133"/>
      <c r="F75" s="134"/>
      <c r="G75" s="135"/>
      <c r="H75" s="136"/>
      <c r="I75" s="137"/>
      <c r="J75" s="138"/>
      <c r="K75" s="139"/>
      <c r="L75" s="139"/>
      <c r="M75" s="139"/>
      <c r="N75" s="139"/>
      <c r="O75" s="139"/>
      <c r="P75" s="139"/>
      <c r="Q75" s="139"/>
      <c r="R75" s="135"/>
      <c r="S75" s="137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</row>
    <row r="76" spans="2:37" x14ac:dyDescent="0.25">
      <c r="B76" s="131"/>
      <c r="C76" s="139"/>
      <c r="D76" s="140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</row>
    <row r="77" spans="2:37" x14ac:dyDescent="0.25">
      <c r="B77" s="131"/>
      <c r="C77" s="139"/>
      <c r="D77" s="140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</row>
    <row r="78" spans="2:37" x14ac:dyDescent="0.25">
      <c r="B78" s="139"/>
      <c r="C78" s="139"/>
      <c r="D78" s="140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</row>
    <row r="79" spans="2:37" x14ac:dyDescent="0.25">
      <c r="B79" s="131"/>
      <c r="C79" s="139"/>
      <c r="D79" s="140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</row>
    <row r="80" spans="2:37" x14ac:dyDescent="0.25">
      <c r="B80" s="131"/>
      <c r="C80" s="139"/>
      <c r="D80" s="140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</row>
    <row r="81" spans="2:37" x14ac:dyDescent="0.25">
      <c r="B81" s="131"/>
      <c r="C81" s="139"/>
      <c r="D81" s="140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</row>
    <row r="82" spans="2:37" x14ac:dyDescent="0.25">
      <c r="B82" s="131"/>
      <c r="C82" s="139"/>
      <c r="D82" s="140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</row>
    <row r="83" spans="2:37" x14ac:dyDescent="0.25">
      <c r="B83" s="131"/>
      <c r="C83" s="139"/>
      <c r="D83" s="140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</row>
    <row r="84" spans="2:37" x14ac:dyDescent="0.25">
      <c r="B84" s="131"/>
      <c r="C84" s="139"/>
      <c r="D84" s="140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</row>
    <row r="85" spans="2:37" x14ac:dyDescent="0.25">
      <c r="B85" s="131"/>
      <c r="C85" s="139"/>
      <c r="D85" s="140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</row>
  </sheetData>
  <mergeCells count="45">
    <mergeCell ref="B6:B12"/>
    <mergeCell ref="C6:I8"/>
    <mergeCell ref="J6:R8"/>
    <mergeCell ref="S6:AK8"/>
    <mergeCell ref="C9:C12"/>
    <mergeCell ref="D9:D12"/>
    <mergeCell ref="E9:E12"/>
    <mergeCell ref="F9:G10"/>
    <mergeCell ref="H9:H12"/>
    <mergeCell ref="I9:I12"/>
    <mergeCell ref="AE9:AG10"/>
    <mergeCell ref="AE11:AE12"/>
    <mergeCell ref="AF11:AF12"/>
    <mergeCell ref="AG11:AG12"/>
    <mergeCell ref="Q9:Q12"/>
    <mergeCell ref="R9:R12"/>
    <mergeCell ref="S9:S12"/>
    <mergeCell ref="T9:T12"/>
    <mergeCell ref="U9:U12"/>
    <mergeCell ref="V9:V12"/>
    <mergeCell ref="Y11:Y12"/>
    <mergeCell ref="AB11:AB12"/>
    <mergeCell ref="AC11:AC12"/>
    <mergeCell ref="AD11:AD12"/>
    <mergeCell ref="W9:W12"/>
    <mergeCell ref="X9:Y10"/>
    <mergeCell ref="Z9:Z12"/>
    <mergeCell ref="AA9:AA12"/>
    <mergeCell ref="AB9:AD10"/>
    <mergeCell ref="F11:F12"/>
    <mergeCell ref="G11:G12"/>
    <mergeCell ref="M11:M12"/>
    <mergeCell ref="N11:N12"/>
    <mergeCell ref="X11:X12"/>
    <mergeCell ref="J9:J12"/>
    <mergeCell ref="K9:K12"/>
    <mergeCell ref="L9:L12"/>
    <mergeCell ref="M9:N10"/>
    <mergeCell ref="O9:O12"/>
    <mergeCell ref="P9:P12"/>
    <mergeCell ref="AH11:AH12"/>
    <mergeCell ref="AI11:AI12"/>
    <mergeCell ref="AJ11:AJ12"/>
    <mergeCell ref="AK11:AK12"/>
    <mergeCell ref="AH9:AK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392919-BB24-4CA6-BD62-6E84C8560B6B}"/>
</file>

<file path=customXml/itemProps2.xml><?xml version="1.0" encoding="utf-8"?>
<ds:datastoreItem xmlns:ds="http://schemas.openxmlformats.org/officeDocument/2006/customXml" ds:itemID="{1A869844-066C-4247-987B-B86AE38C1C41}"/>
</file>

<file path=customXml/itemProps3.xml><?xml version="1.0" encoding="utf-8"?>
<ds:datastoreItem xmlns:ds="http://schemas.openxmlformats.org/officeDocument/2006/customXml" ds:itemID="{3AD16B2B-7F59-428E-817A-60E8F6439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krishnan</cp:lastModifiedBy>
  <dcterms:created xsi:type="dcterms:W3CDTF">2020-05-29T15:06:29Z</dcterms:created>
  <dcterms:modified xsi:type="dcterms:W3CDTF">2020-05-29T17:38:47Z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