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3 Comparison Tables\"/>
    </mc:Choice>
  </mc:AlternateContent>
  <xr:revisionPtr revIDLastSave="0" documentId="8_{E32CFB04-F2F4-4414-A8E5-316DFE277430}" xr6:coauthVersionLast="31" xr6:coauthVersionMax="31" xr10:uidLastSave="{00000000-0000-0000-0000-000000000000}"/>
  <bookViews>
    <workbookView xWindow="0" yWindow="0" windowWidth="28635" windowHeight="11250" xr2:uid="{0262E5F1-408A-4244-B95B-F1F5F39839C9}"/>
  </bookViews>
  <sheets>
    <sheet name="Table 3C" sheetId="1" r:id="rId1"/>
    <sheet name="Sheet2" sheetId="2" r:id="rId2"/>
    <sheet name="Sheet3" sheetId="3" r:id="rId3"/>
  </sheets>
  <definedNames>
    <definedName name="_xlnm.Print_Area" localSheetId="0">'Table 3C'!$B$2:$X$72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7" i="1" l="1"/>
  <c r="X67" i="1" s="1"/>
  <c r="O67" i="1"/>
  <c r="P67" i="1" s="1"/>
  <c r="I67" i="1"/>
  <c r="J67" i="1" s="1"/>
  <c r="H67" i="1"/>
  <c r="E67" i="1"/>
  <c r="W66" i="1"/>
  <c r="X66" i="1" s="1"/>
  <c r="O66" i="1"/>
  <c r="P66" i="1" s="1"/>
  <c r="I66" i="1"/>
  <c r="J66" i="1" s="1"/>
  <c r="H66" i="1"/>
  <c r="E66" i="1"/>
  <c r="W65" i="1"/>
  <c r="X65" i="1" s="1"/>
  <c r="O65" i="1"/>
  <c r="P65" i="1" s="1"/>
  <c r="I65" i="1"/>
  <c r="J65" i="1" s="1"/>
  <c r="H65" i="1"/>
  <c r="E65" i="1"/>
  <c r="W64" i="1"/>
  <c r="X64" i="1" s="1"/>
  <c r="O64" i="1"/>
  <c r="P64" i="1" s="1"/>
  <c r="I64" i="1"/>
  <c r="J64" i="1" s="1"/>
  <c r="H64" i="1"/>
  <c r="E64" i="1"/>
  <c r="W63" i="1"/>
  <c r="X63" i="1" s="1"/>
  <c r="O63" i="1"/>
  <c r="P63" i="1" s="1"/>
  <c r="I63" i="1"/>
  <c r="J63" i="1" s="1"/>
  <c r="H63" i="1"/>
  <c r="E63" i="1"/>
  <c r="W61" i="1"/>
  <c r="X61" i="1" s="1"/>
  <c r="O61" i="1"/>
  <c r="P61" i="1" s="1"/>
  <c r="I61" i="1"/>
  <c r="J61" i="1" s="1"/>
  <c r="H61" i="1"/>
  <c r="E61" i="1"/>
  <c r="W60" i="1"/>
  <c r="X60" i="1" s="1"/>
  <c r="O60" i="1"/>
  <c r="P60" i="1" s="1"/>
  <c r="I60" i="1"/>
  <c r="J60" i="1" s="1"/>
  <c r="H60" i="1"/>
  <c r="E60" i="1"/>
  <c r="W59" i="1"/>
  <c r="X59" i="1" s="1"/>
  <c r="O59" i="1"/>
  <c r="P59" i="1" s="1"/>
  <c r="I59" i="1"/>
  <c r="J59" i="1" s="1"/>
  <c r="H59" i="1"/>
  <c r="E59" i="1"/>
  <c r="W58" i="1"/>
  <c r="X58" i="1" s="1"/>
  <c r="O58" i="1"/>
  <c r="P58" i="1" s="1"/>
  <c r="I58" i="1"/>
  <c r="J58" i="1" s="1"/>
  <c r="H58" i="1"/>
  <c r="E58" i="1"/>
  <c r="W57" i="1"/>
  <c r="X57" i="1" s="1"/>
  <c r="O57" i="1"/>
  <c r="P57" i="1" s="1"/>
  <c r="I57" i="1"/>
  <c r="J57" i="1" s="1"/>
  <c r="H57" i="1"/>
  <c r="E57" i="1"/>
  <c r="W56" i="1"/>
  <c r="X56" i="1" s="1"/>
  <c r="O56" i="1"/>
  <c r="P56" i="1" s="1"/>
  <c r="I56" i="1"/>
  <c r="J56" i="1" s="1"/>
  <c r="H56" i="1"/>
  <c r="E56" i="1"/>
  <c r="W54" i="1"/>
  <c r="X54" i="1" s="1"/>
  <c r="O54" i="1"/>
  <c r="P54" i="1" s="1"/>
  <c r="I54" i="1"/>
  <c r="J54" i="1" s="1"/>
  <c r="H54" i="1"/>
  <c r="E54" i="1"/>
  <c r="W53" i="1"/>
  <c r="X53" i="1" s="1"/>
  <c r="O53" i="1"/>
  <c r="P53" i="1" s="1"/>
  <c r="I53" i="1"/>
  <c r="J53" i="1" s="1"/>
  <c r="H53" i="1"/>
  <c r="E53" i="1"/>
  <c r="W52" i="1"/>
  <c r="X52" i="1" s="1"/>
  <c r="O52" i="1"/>
  <c r="P52" i="1" s="1"/>
  <c r="I52" i="1"/>
  <c r="J52" i="1" s="1"/>
  <c r="H52" i="1"/>
  <c r="E52" i="1"/>
  <c r="W51" i="1"/>
  <c r="X51" i="1" s="1"/>
  <c r="O51" i="1"/>
  <c r="P51" i="1" s="1"/>
  <c r="I51" i="1"/>
  <c r="J51" i="1" s="1"/>
  <c r="H51" i="1"/>
  <c r="E51" i="1"/>
  <c r="W49" i="1"/>
  <c r="X49" i="1" s="1"/>
  <c r="O49" i="1"/>
  <c r="P49" i="1" s="1"/>
  <c r="I49" i="1"/>
  <c r="J49" i="1" s="1"/>
  <c r="H49" i="1"/>
  <c r="E49" i="1"/>
  <c r="W48" i="1"/>
  <c r="X48" i="1" s="1"/>
  <c r="O48" i="1"/>
  <c r="P48" i="1" s="1"/>
  <c r="I48" i="1"/>
  <c r="J48" i="1" s="1"/>
  <c r="H48" i="1"/>
  <c r="E48" i="1"/>
  <c r="W47" i="1"/>
  <c r="X47" i="1" s="1"/>
  <c r="O47" i="1"/>
  <c r="P47" i="1" s="1"/>
  <c r="I47" i="1"/>
  <c r="J47" i="1" s="1"/>
  <c r="H47" i="1"/>
  <c r="E47" i="1"/>
  <c r="W46" i="1"/>
  <c r="X46" i="1" s="1"/>
  <c r="O46" i="1"/>
  <c r="P46" i="1" s="1"/>
  <c r="I46" i="1"/>
  <c r="J46" i="1" s="1"/>
  <c r="H46" i="1"/>
  <c r="E46" i="1"/>
  <c r="W44" i="1"/>
  <c r="X44" i="1" s="1"/>
  <c r="O44" i="1"/>
  <c r="P44" i="1" s="1"/>
  <c r="I44" i="1"/>
  <c r="J44" i="1" s="1"/>
  <c r="H44" i="1"/>
  <c r="E44" i="1"/>
  <c r="W43" i="1"/>
  <c r="X43" i="1" s="1"/>
  <c r="O43" i="1"/>
  <c r="P43" i="1" s="1"/>
  <c r="I43" i="1"/>
  <c r="J43" i="1" s="1"/>
  <c r="H43" i="1"/>
  <c r="E43" i="1"/>
  <c r="W42" i="1"/>
  <c r="X42" i="1" s="1"/>
  <c r="O42" i="1"/>
  <c r="P42" i="1" s="1"/>
  <c r="I42" i="1"/>
  <c r="J42" i="1" s="1"/>
  <c r="H42" i="1"/>
  <c r="E42" i="1"/>
  <c r="W41" i="1"/>
  <c r="X41" i="1" s="1"/>
  <c r="O41" i="1"/>
  <c r="P41" i="1" s="1"/>
  <c r="I41" i="1"/>
  <c r="J41" i="1" s="1"/>
  <c r="H41" i="1"/>
  <c r="E41" i="1"/>
  <c r="W39" i="1"/>
  <c r="X39" i="1" s="1"/>
  <c r="O39" i="1"/>
  <c r="P39" i="1" s="1"/>
  <c r="I39" i="1"/>
  <c r="J39" i="1" s="1"/>
  <c r="H39" i="1"/>
  <c r="E39" i="1"/>
  <c r="W38" i="1"/>
  <c r="X38" i="1" s="1"/>
  <c r="O38" i="1"/>
  <c r="P38" i="1" s="1"/>
  <c r="I38" i="1"/>
  <c r="J38" i="1" s="1"/>
  <c r="H38" i="1"/>
  <c r="E38" i="1"/>
  <c r="W37" i="1"/>
  <c r="X37" i="1" s="1"/>
  <c r="O37" i="1"/>
  <c r="P37" i="1" s="1"/>
  <c r="I37" i="1"/>
  <c r="J37" i="1" s="1"/>
  <c r="H37" i="1"/>
  <c r="E37" i="1"/>
  <c r="W36" i="1"/>
  <c r="X36" i="1" s="1"/>
  <c r="O36" i="1"/>
  <c r="P36" i="1" s="1"/>
  <c r="I36" i="1"/>
  <c r="J36" i="1" s="1"/>
  <c r="H36" i="1"/>
  <c r="E36" i="1"/>
  <c r="W35" i="1"/>
  <c r="X35" i="1" s="1"/>
  <c r="O35" i="1"/>
  <c r="P35" i="1" s="1"/>
  <c r="I35" i="1"/>
  <c r="J35" i="1" s="1"/>
  <c r="H35" i="1"/>
  <c r="E35" i="1"/>
  <c r="W34" i="1"/>
  <c r="X34" i="1" s="1"/>
  <c r="O34" i="1"/>
  <c r="P34" i="1" s="1"/>
  <c r="I34" i="1"/>
  <c r="J34" i="1" s="1"/>
  <c r="H34" i="1"/>
  <c r="E34" i="1"/>
  <c r="W33" i="1"/>
  <c r="X33" i="1" s="1"/>
  <c r="O33" i="1"/>
  <c r="P33" i="1" s="1"/>
  <c r="I33" i="1"/>
  <c r="J33" i="1" s="1"/>
  <c r="H33" i="1"/>
  <c r="E33" i="1"/>
  <c r="W30" i="1"/>
  <c r="X30" i="1" s="1"/>
  <c r="I30" i="1"/>
  <c r="J30" i="1" s="1"/>
  <c r="H30" i="1"/>
  <c r="G30" i="1"/>
  <c r="F30" i="1"/>
  <c r="D30" i="1"/>
  <c r="C30" i="1"/>
  <c r="M30" i="1" s="1"/>
  <c r="W29" i="1"/>
  <c r="X29" i="1" s="1"/>
  <c r="I29" i="1"/>
  <c r="J29" i="1" s="1"/>
  <c r="H29" i="1"/>
  <c r="G29" i="1"/>
  <c r="F29" i="1"/>
  <c r="D29" i="1"/>
  <c r="C29" i="1"/>
  <c r="M29" i="1" s="1"/>
  <c r="W28" i="1"/>
  <c r="X28" i="1" s="1"/>
  <c r="I28" i="1"/>
  <c r="J28" i="1" s="1"/>
  <c r="H28" i="1"/>
  <c r="G28" i="1"/>
  <c r="F28" i="1"/>
  <c r="D28" i="1"/>
  <c r="C28" i="1"/>
  <c r="M28" i="1" s="1"/>
  <c r="W27" i="1"/>
  <c r="X27" i="1" s="1"/>
  <c r="I27" i="1"/>
  <c r="J27" i="1" s="1"/>
  <c r="G27" i="1"/>
  <c r="F27" i="1"/>
  <c r="H27" i="1" s="1"/>
  <c r="D27" i="1"/>
  <c r="C27" i="1"/>
  <c r="M27" i="1" s="1"/>
  <c r="W26" i="1"/>
  <c r="X26" i="1" s="1"/>
  <c r="I26" i="1"/>
  <c r="J26" i="1" s="1"/>
  <c r="G26" i="1"/>
  <c r="F26" i="1"/>
  <c r="H26" i="1" s="1"/>
  <c r="C26" i="1"/>
  <c r="M26" i="1" s="1"/>
  <c r="W25" i="1"/>
  <c r="X25" i="1" s="1"/>
  <c r="I25" i="1"/>
  <c r="J25" i="1" s="1"/>
  <c r="G25" i="1"/>
  <c r="F25" i="1"/>
  <c r="H25" i="1" s="1"/>
  <c r="C25" i="1"/>
  <c r="M25" i="1" s="1"/>
  <c r="W23" i="1"/>
  <c r="X23" i="1" s="1"/>
  <c r="I23" i="1"/>
  <c r="J23" i="1" s="1"/>
  <c r="G23" i="1"/>
  <c r="F23" i="1"/>
  <c r="D23" i="1"/>
  <c r="C23" i="1"/>
  <c r="M23" i="1" s="1"/>
  <c r="W22" i="1"/>
  <c r="X22" i="1" s="1"/>
  <c r="I22" i="1"/>
  <c r="J22" i="1" s="1"/>
  <c r="G22" i="1"/>
  <c r="F22" i="1"/>
  <c r="D22" i="1"/>
  <c r="C22" i="1"/>
  <c r="M22" i="1" s="1"/>
  <c r="W21" i="1"/>
  <c r="X21" i="1" s="1"/>
  <c r="I21" i="1"/>
  <c r="J21" i="1" s="1"/>
  <c r="G21" i="1"/>
  <c r="F21" i="1"/>
  <c r="D21" i="1"/>
  <c r="C21" i="1"/>
  <c r="M21" i="1" s="1"/>
  <c r="W20" i="1"/>
  <c r="X20" i="1" s="1"/>
  <c r="I20" i="1"/>
  <c r="J20" i="1" s="1"/>
  <c r="G20" i="1"/>
  <c r="F20" i="1"/>
  <c r="D20" i="1"/>
  <c r="C20" i="1"/>
  <c r="M20" i="1" s="1"/>
  <c r="W19" i="1"/>
  <c r="X19" i="1" s="1"/>
  <c r="G19" i="1"/>
  <c r="F19" i="1"/>
  <c r="I19" i="1" s="1"/>
  <c r="J19" i="1" s="1"/>
  <c r="D19" i="1"/>
  <c r="C19" i="1"/>
  <c r="M19" i="1" s="1"/>
  <c r="W18" i="1"/>
  <c r="X18" i="1" s="1"/>
  <c r="G18" i="1"/>
  <c r="F18" i="1"/>
  <c r="I18" i="1" s="1"/>
  <c r="J18" i="1" s="1"/>
  <c r="D18" i="1"/>
  <c r="C18" i="1"/>
  <c r="M18" i="1" s="1"/>
  <c r="W17" i="1"/>
  <c r="X17" i="1" s="1"/>
  <c r="G17" i="1"/>
  <c r="F17" i="1"/>
  <c r="F15" i="1" s="1"/>
  <c r="C17" i="1"/>
  <c r="I17" i="1" s="1"/>
  <c r="J17" i="1" s="1"/>
  <c r="W15" i="1"/>
  <c r="X15" i="1" s="1"/>
  <c r="C15" i="1"/>
  <c r="N25" i="1" l="1"/>
  <c r="N18" i="1"/>
  <c r="N65" i="1"/>
  <c r="N66" i="1"/>
  <c r="N64" i="1"/>
  <c r="N61" i="1"/>
  <c r="N59" i="1"/>
  <c r="N57" i="1"/>
  <c r="N54" i="1"/>
  <c r="N52" i="1"/>
  <c r="N49" i="1"/>
  <c r="N47" i="1"/>
  <c r="N44" i="1"/>
  <c r="N42" i="1"/>
  <c r="N39" i="1"/>
  <c r="N37" i="1"/>
  <c r="N35" i="1"/>
  <c r="N33" i="1"/>
  <c r="N38" i="1"/>
  <c r="N36" i="1"/>
  <c r="N28" i="1"/>
  <c r="N19" i="1"/>
  <c r="N29" i="1"/>
  <c r="N26" i="1"/>
  <c r="N23" i="1"/>
  <c r="N22" i="1"/>
  <c r="N17" i="1"/>
  <c r="N15" i="1"/>
  <c r="N30" i="1"/>
  <c r="N27" i="1"/>
  <c r="N67" i="1"/>
  <c r="N60" i="1"/>
  <c r="N58" i="1"/>
  <c r="N53" i="1"/>
  <c r="N48" i="1"/>
  <c r="N46" i="1"/>
  <c r="N43" i="1"/>
  <c r="N20" i="1"/>
  <c r="N63" i="1"/>
  <c r="N56" i="1"/>
  <c r="N51" i="1"/>
  <c r="N41" i="1"/>
  <c r="N34" i="1"/>
  <c r="N21" i="1"/>
  <c r="T23" i="1"/>
  <c r="T20" i="1"/>
  <c r="T19" i="1"/>
  <c r="T17" i="1"/>
  <c r="I15" i="1"/>
  <c r="J15" i="1" s="1"/>
  <c r="M15" i="1"/>
  <c r="M17" i="1"/>
  <c r="M34" i="1"/>
  <c r="M36" i="1"/>
  <c r="M38" i="1"/>
  <c r="M41" i="1"/>
  <c r="M43" i="1"/>
  <c r="M46" i="1"/>
  <c r="M48" i="1"/>
  <c r="M51" i="1"/>
  <c r="M53" i="1"/>
  <c r="M56" i="1"/>
  <c r="M58" i="1"/>
  <c r="M60" i="1"/>
  <c r="M63" i="1"/>
  <c r="M65" i="1"/>
  <c r="M67" i="1"/>
  <c r="D17" i="1"/>
  <c r="D26" i="1"/>
  <c r="E18" i="1"/>
  <c r="O18" i="1"/>
  <c r="P18" i="1" s="1"/>
  <c r="E19" i="1"/>
  <c r="O19" i="1"/>
  <c r="P19" i="1" s="1"/>
  <c r="E20" i="1"/>
  <c r="O20" i="1"/>
  <c r="P20" i="1" s="1"/>
  <c r="E21" i="1"/>
  <c r="O21" i="1"/>
  <c r="P21" i="1" s="1"/>
  <c r="E22" i="1"/>
  <c r="O22" i="1"/>
  <c r="P22" i="1" s="1"/>
  <c r="E23" i="1"/>
  <c r="O23" i="1"/>
  <c r="P23" i="1" s="1"/>
  <c r="E27" i="1"/>
  <c r="O27" i="1"/>
  <c r="P27" i="1" s="1"/>
  <c r="E28" i="1"/>
  <c r="O28" i="1"/>
  <c r="P28" i="1" s="1"/>
  <c r="E29" i="1"/>
  <c r="O29" i="1"/>
  <c r="P29" i="1" s="1"/>
  <c r="E30" i="1"/>
  <c r="O30" i="1"/>
  <c r="P30" i="1" s="1"/>
  <c r="M33" i="1"/>
  <c r="M35" i="1"/>
  <c r="M37" i="1"/>
  <c r="M39" i="1"/>
  <c r="M42" i="1"/>
  <c r="M44" i="1"/>
  <c r="M47" i="1"/>
  <c r="M49" i="1"/>
  <c r="M52" i="1"/>
  <c r="M54" i="1"/>
  <c r="M57" i="1"/>
  <c r="M59" i="1"/>
  <c r="M61" i="1"/>
  <c r="M64" i="1"/>
  <c r="M66" i="1"/>
  <c r="G15" i="1"/>
  <c r="H17" i="1"/>
  <c r="H18" i="1"/>
  <c r="H19" i="1"/>
  <c r="H20" i="1"/>
  <c r="H21" i="1"/>
  <c r="H22" i="1"/>
  <c r="H23" i="1"/>
  <c r="T33" i="1" l="1"/>
  <c r="T52" i="1"/>
  <c r="T67" i="1"/>
  <c r="T65" i="1"/>
  <c r="T63" i="1"/>
  <c r="T60" i="1"/>
  <c r="T58" i="1"/>
  <c r="T56" i="1"/>
  <c r="T53" i="1"/>
  <c r="T51" i="1"/>
  <c r="T48" i="1"/>
  <c r="T46" i="1"/>
  <c r="T43" i="1"/>
  <c r="T41" i="1"/>
  <c r="T38" i="1"/>
  <c r="T36" i="1"/>
  <c r="T34" i="1"/>
  <c r="T30" i="1"/>
  <c r="T29" i="1"/>
  <c r="T28" i="1"/>
  <c r="T27" i="1"/>
  <c r="T26" i="1"/>
  <c r="T25" i="1"/>
  <c r="T15" i="1"/>
  <c r="H15" i="1"/>
  <c r="T42" i="1"/>
  <c r="T66" i="1"/>
  <c r="T39" i="1"/>
  <c r="T35" i="1"/>
  <c r="T64" i="1"/>
  <c r="T61" i="1"/>
  <c r="T59" i="1"/>
  <c r="T57" i="1"/>
  <c r="T54" i="1"/>
  <c r="T49" i="1"/>
  <c r="T47" i="1"/>
  <c r="T44" i="1"/>
  <c r="T37" i="1"/>
  <c r="D15" i="1"/>
  <c r="S26" i="1" s="1"/>
  <c r="S17" i="1"/>
  <c r="O17" i="1"/>
  <c r="P17" i="1" s="1"/>
  <c r="E17" i="1"/>
  <c r="T21" i="1"/>
  <c r="T22" i="1"/>
  <c r="T18" i="1"/>
  <c r="O26" i="1"/>
  <c r="P26" i="1" s="1"/>
  <c r="E26" i="1"/>
  <c r="D25" i="1"/>
  <c r="S15" i="1" l="1"/>
  <c r="S67" i="1"/>
  <c r="S65" i="1"/>
  <c r="S63" i="1"/>
  <c r="S60" i="1"/>
  <c r="S58" i="1"/>
  <c r="S56" i="1"/>
  <c r="S53" i="1"/>
  <c r="S51" i="1"/>
  <c r="S48" i="1"/>
  <c r="S46" i="1"/>
  <c r="S43" i="1"/>
  <c r="S41" i="1"/>
  <c r="S38" i="1"/>
  <c r="S36" i="1"/>
  <c r="S34" i="1"/>
  <c r="O15" i="1"/>
  <c r="P15" i="1" s="1"/>
  <c r="E15" i="1"/>
  <c r="S66" i="1"/>
  <c r="S64" i="1"/>
  <c r="S61" i="1"/>
  <c r="S59" i="1"/>
  <c r="S57" i="1"/>
  <c r="S54" i="1"/>
  <c r="S52" i="1"/>
  <c r="S49" i="1"/>
  <c r="S47" i="1"/>
  <c r="S44" i="1"/>
  <c r="S42" i="1"/>
  <c r="S39" i="1"/>
  <c r="S37" i="1"/>
  <c r="S35" i="1"/>
  <c r="S33" i="1"/>
  <c r="S18" i="1"/>
  <c r="S19" i="1"/>
  <c r="S21" i="1"/>
  <c r="S20" i="1"/>
  <c r="S29" i="1"/>
  <c r="S30" i="1"/>
  <c r="S22" i="1"/>
  <c r="S27" i="1"/>
  <c r="S28" i="1"/>
  <c r="S23" i="1"/>
  <c r="S25" i="1"/>
  <c r="O25" i="1"/>
  <c r="P25" i="1" s="1"/>
  <c r="E25" i="1"/>
</calcChain>
</file>

<file path=xl/sharedStrings.xml><?xml version="1.0" encoding="utf-8"?>
<sst xmlns="http://schemas.openxmlformats.org/spreadsheetml/2006/main" count="71" uniqueCount="61">
  <si>
    <t>Table 3C.   MARYLAND COUNTY GROUP AND STATE PLANNING REGION NEW HOUSING UNITS AUTHORIZED FOR CONSTRUCTION :  2018 AND 2015</t>
  </si>
  <si>
    <t xml:space="preserve">Comparison Table </t>
  </si>
  <si>
    <t>AREA</t>
  </si>
  <si>
    <t>Total Housing Units</t>
  </si>
  <si>
    <t>Single Family Housing Units</t>
  </si>
  <si>
    <t>Total</t>
  </si>
  <si>
    <t>Single Family</t>
  </si>
  <si>
    <t>Percent Single Family</t>
  </si>
  <si>
    <t>Change</t>
  </si>
  <si>
    <t>County Rank</t>
  </si>
  <si>
    <t>State Percent</t>
  </si>
  <si>
    <t>Average Construction Value</t>
  </si>
  <si>
    <t>Net</t>
  </si>
  <si>
    <t>Percent</t>
  </si>
  <si>
    <t>Value Change</t>
  </si>
  <si>
    <t>MARYLAND</t>
  </si>
  <si>
    <t>SUBURBAN COUNTIES</t>
  </si>
  <si>
    <t xml:space="preserve">     INNER SUBURBAN COUNTIES</t>
  </si>
  <si>
    <t xml:space="preserve">     OUTER SUBURBAN COUNTIES</t>
  </si>
  <si>
    <t xml:space="preserve">      EXURBAN COUNTIES</t>
  </si>
  <si>
    <t>STATE BALANCE</t>
  </si>
  <si>
    <t xml:space="preserve">     URBAN (Baltimore city)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</si>
  <si>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</si>
  <si>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</si>
  <si>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</si>
  <si>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</si>
  <si>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</si>
  <si>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</si>
  <si>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</si>
  <si>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</si>
  <si>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</si>
  <si>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</si>
  <si>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</si>
  <si>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</si>
  <si>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</si>
  <si>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</si>
  <si>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SUBURBAN WASHINGTON</t>
  </si>
  <si>
    <t>Frederick</t>
  </si>
  <si>
    <t>Montgomery</t>
  </si>
  <si>
    <t>Prince George's</t>
  </si>
  <si>
    <t>SOUTHERN MARYLAND</t>
  </si>
  <si>
    <t>Calvert County</t>
  </si>
  <si>
    <t>Charles</t>
  </si>
  <si>
    <t>St. Mary's</t>
  </si>
  <si>
    <t>WESTERN MARYLAND</t>
  </si>
  <si>
    <t>Allegany</t>
  </si>
  <si>
    <t xml:space="preserve">Garrett </t>
  </si>
  <si>
    <t>Washington</t>
  </si>
  <si>
    <t>UPPER EASTERN SHORE</t>
  </si>
  <si>
    <t>Caroline</t>
  </si>
  <si>
    <t>Cecil</t>
  </si>
  <si>
    <t>Kent</t>
  </si>
  <si>
    <t>Queen Anne's</t>
  </si>
  <si>
    <t>Talbot</t>
  </si>
  <si>
    <t>LOWER EASTERN SHORE</t>
  </si>
  <si>
    <t>Dorchester</t>
  </si>
  <si>
    <t>Somerset</t>
  </si>
  <si>
    <t>Wicomico</t>
  </si>
  <si>
    <t>Worcester</t>
  </si>
  <si>
    <t>SOURCE:  U. S. Bureau of the Census.  Manufacturing and Construction Statistics Division. Residential Construction Branch</t>
  </si>
  <si>
    <t>Prepared by Maryland Department of Planning.  Planning Services Division.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</si>
</sst>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9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40" xfId="0" applyFont="1" applyBorder="1"/>
    <xf numFmtId="0" fontId="2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1" fontId="5" fillId="0" borderId="10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9" xfId="0" applyFont="1" applyBorder="1"/>
    <xf numFmtId="0" fontId="6" fillId="0" borderId="27" xfId="0" applyFont="1" applyBorder="1"/>
    <xf numFmtId="0" fontId="6" fillId="0" borderId="12" xfId="0" applyFont="1" applyBorder="1"/>
    <xf numFmtId="164" fontId="6" fillId="0" borderId="9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41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42" fontId="3" fillId="0" borderId="27" xfId="0" applyNumberFormat="1" applyFont="1" applyBorder="1"/>
    <xf numFmtId="165" fontId="7" fillId="0" borderId="0" xfId="1" applyNumberFormat="1" applyFont="1"/>
    <xf numFmtId="42" fontId="5" fillId="0" borderId="27" xfId="0" applyNumberFormat="1" applyFont="1" applyBorder="1"/>
    <xf numFmtId="164" fontId="5" fillId="0" borderId="12" xfId="0" applyNumberFormat="1" applyFont="1" applyBorder="1"/>
    <xf numFmtId="10" fontId="6" fillId="0" borderId="9" xfId="0" applyNumberFormat="1" applyFont="1" applyBorder="1"/>
    <xf numFmtId="164" fontId="6" fillId="0" borderId="29" xfId="0" applyNumberFormat="1" applyFont="1" applyBorder="1" applyAlignment="1">
      <alignment horizontal="center"/>
    </xf>
    <xf numFmtId="41" fontId="6" fillId="0" borderId="28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right"/>
    </xf>
    <xf numFmtId="3" fontId="6" fillId="0" borderId="28" xfId="0" applyNumberFormat="1" applyFont="1" applyBorder="1" applyAlignment="1">
      <alignment horizontal="center"/>
    </xf>
    <xf numFmtId="164" fontId="6" fillId="0" borderId="9" xfId="0" applyNumberFormat="1" applyFont="1" applyBorder="1"/>
    <xf numFmtId="10" fontId="3" fillId="0" borderId="27" xfId="0" applyNumberFormat="1" applyFont="1" applyBorder="1"/>
    <xf numFmtId="165" fontId="3" fillId="0" borderId="27" xfId="1" applyNumberFormat="1" applyFont="1" applyBorder="1"/>
    <xf numFmtId="164" fontId="6" fillId="0" borderId="12" xfId="0" applyNumberFormat="1" applyFont="1" applyBorder="1"/>
    <xf numFmtId="42" fontId="2" fillId="0" borderId="27" xfId="0" applyNumberFormat="1" applyFont="1" applyBorder="1"/>
    <xf numFmtId="165" fontId="4" fillId="0" borderId="0" xfId="1" applyNumberFormat="1" applyFont="1"/>
    <xf numFmtId="42" fontId="6" fillId="0" borderId="27" xfId="0" applyNumberFormat="1" applyFont="1" applyBorder="1"/>
    <xf numFmtId="0" fontId="4" fillId="0" borderId="8" xfId="0" applyFont="1" applyBorder="1"/>
    <xf numFmtId="41" fontId="4" fillId="0" borderId="27" xfId="0" applyNumberFormat="1" applyFont="1" applyBorder="1"/>
    <xf numFmtId="0" fontId="8" fillId="0" borderId="27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7" fillId="0" borderId="8" xfId="0" applyFont="1" applyBorder="1"/>
    <xf numFmtId="41" fontId="7" fillId="0" borderId="27" xfId="0" applyNumberFormat="1" applyFont="1" applyBorder="1"/>
    <xf numFmtId="165" fontId="2" fillId="0" borderId="27" xfId="1" applyNumberFormat="1" applyFont="1" applyBorder="1"/>
    <xf numFmtId="41" fontId="6" fillId="0" borderId="27" xfId="0" applyNumberFormat="1" applyFont="1" applyBorder="1"/>
    <xf numFmtId="10" fontId="6" fillId="0" borderId="27" xfId="0" applyNumberFormat="1" applyFont="1" applyBorder="1"/>
    <xf numFmtId="3" fontId="3" fillId="0" borderId="40" xfId="0" applyNumberFormat="1" applyFont="1" applyBorder="1"/>
    <xf numFmtId="3" fontId="2" fillId="0" borderId="40" xfId="0" applyNumberFormat="1" applyFont="1" applyBorder="1"/>
    <xf numFmtId="41" fontId="2" fillId="0" borderId="27" xfId="0" applyNumberFormat="1" applyFont="1" applyBorder="1"/>
    <xf numFmtId="41" fontId="4" fillId="0" borderId="40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0" fontId="6" fillId="0" borderId="27" xfId="0" applyNumberFormat="1" applyFont="1" applyBorder="1" applyAlignment="1">
      <alignment horizontal="center"/>
    </xf>
    <xf numFmtId="0" fontId="4" fillId="0" borderId="27" xfId="0" applyFont="1" applyBorder="1"/>
    <xf numFmtId="41" fontId="7" fillId="0" borderId="40" xfId="0" applyNumberFormat="1" applyFont="1" applyBorder="1"/>
    <xf numFmtId="10" fontId="5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41" xfId="0" applyFont="1" applyBorder="1"/>
    <xf numFmtId="0" fontId="4" fillId="0" borderId="42" xfId="0" applyFont="1" applyBorder="1"/>
    <xf numFmtId="10" fontId="6" fillId="0" borderId="42" xfId="0" applyNumberFormat="1" applyFont="1" applyBorder="1"/>
    <xf numFmtId="0" fontId="3" fillId="0" borderId="42" xfId="0" applyFont="1" applyBorder="1"/>
    <xf numFmtId="41" fontId="6" fillId="0" borderId="43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0" fontId="6" fillId="0" borderId="42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/>
    <xf numFmtId="0" fontId="6" fillId="0" borderId="42" xfId="0" applyFont="1" applyBorder="1"/>
    <xf numFmtId="0" fontId="6" fillId="0" borderId="47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5" fillId="0" borderId="0" xfId="0" applyFont="1" applyBorder="1" applyAlignment="1">
      <alignment horizontal="center"/>
    </xf>
    <xf numFmtId="4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/>
    <xf numFmtId="41" fontId="6" fillId="0" borderId="8" xfId="0" applyNumberFormat="1" applyFont="1" applyBorder="1"/>
    <xf numFmtId="164" fontId="6" fillId="0" borderId="27" xfId="0" applyNumberFormat="1" applyFont="1" applyBorder="1"/>
    <xf numFmtId="41" fontId="4" fillId="0" borderId="8" xfId="0" applyNumberFormat="1" applyFont="1" applyBorder="1"/>
    <xf numFmtId="41" fontId="2" fillId="0" borderId="33" xfId="0" applyNumberFormat="1" applyFont="1" applyBorder="1"/>
    <xf numFmtId="41" fontId="3" fillId="0" borderId="33" xfId="0" applyNumberFormat="1" applyFont="1" applyBorder="1"/>
    <xf numFmtId="3" fontId="3" fillId="0" borderId="42" xfId="0" applyNumberFormat="1" applyFont="1" applyBorder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E6C1-3B9D-419F-8ADB-21706551186E}">
  <sheetPr>
    <pageSetUpPr fitToPage="1"/>
  </sheetPr>
  <dimension ref="B2:X72"/>
  <sheetViews>
    <sheetView tabSelected="1" workbookViewId="0">
      <selection activeCell="B2" sqref="B2:X72"/>
    </sheetView>
  </sheetViews>
  <sheetFormatPr defaultRowHeight="14.25" x14ac:dyDescent="0.2"/>
  <cols>
    <col min="1" max="1" width="9" style="4"/>
    <col min="2" max="2" width="31" style="4" bestFit="1" customWidth="1"/>
    <col min="3" max="20" width="9.125" style="4" bestFit="1" customWidth="1"/>
    <col min="21" max="22" width="10.75" style="4" bestFit="1" customWidth="1"/>
    <col min="23" max="23" width="10.125" style="4" bestFit="1" customWidth="1"/>
    <col min="24" max="24" width="9.125" style="4" bestFit="1" customWidth="1"/>
    <col min="25" max="16384" width="9" style="4"/>
  </cols>
  <sheetData>
    <row r="2" spans="2:24" x14ac:dyDescent="0.2">
      <c r="B2" s="1" t="s">
        <v>0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"/>
      <c r="U2" s="2"/>
      <c r="V2" s="2"/>
      <c r="W2" s="2"/>
      <c r="X2" s="2"/>
    </row>
    <row r="3" spans="2:24" x14ac:dyDescent="0.2"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2"/>
      <c r="V3" s="2"/>
      <c r="W3" s="2"/>
      <c r="X3" s="2"/>
    </row>
    <row r="4" spans="2:24" ht="15" thickBot="1" x14ac:dyDescent="0.25"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/>
      <c r="U4" s="8"/>
      <c r="V4" s="10"/>
      <c r="W4" s="10"/>
      <c r="X4" s="10"/>
    </row>
    <row r="5" spans="2:24" ht="15.75" thickTop="1" thickBot="1" x14ac:dyDescent="0.25"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2"/>
      <c r="U5" s="2"/>
    </row>
    <row r="6" spans="2:24" ht="15" thickTop="1" x14ac:dyDescent="0.2">
      <c r="B6" s="147" t="s">
        <v>2</v>
      </c>
      <c r="C6" s="11">
        <v>2018</v>
      </c>
      <c r="D6" s="12"/>
      <c r="E6" s="12"/>
      <c r="F6" s="13">
        <v>2015</v>
      </c>
      <c r="G6" s="12"/>
      <c r="H6" s="14"/>
      <c r="I6" s="15" t="s">
        <v>3</v>
      </c>
      <c r="J6" s="16"/>
      <c r="K6" s="16"/>
      <c r="L6" s="16"/>
      <c r="M6" s="16"/>
      <c r="N6" s="17"/>
      <c r="O6" s="15" t="s">
        <v>4</v>
      </c>
      <c r="P6" s="16"/>
      <c r="Q6" s="16"/>
      <c r="R6" s="16"/>
      <c r="S6" s="16"/>
      <c r="T6" s="16"/>
      <c r="U6" s="16"/>
      <c r="V6" s="16"/>
      <c r="W6" s="16"/>
      <c r="X6" s="18"/>
    </row>
    <row r="7" spans="2:24" x14ac:dyDescent="0.2">
      <c r="B7" s="148"/>
      <c r="C7" s="19"/>
      <c r="D7" s="20"/>
      <c r="E7" s="20"/>
      <c r="F7" s="21"/>
      <c r="G7" s="20"/>
      <c r="H7" s="22"/>
      <c r="I7" s="23"/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4"/>
      <c r="V7" s="24"/>
      <c r="W7" s="24"/>
      <c r="X7" s="26"/>
    </row>
    <row r="8" spans="2:24" x14ac:dyDescent="0.2">
      <c r="B8" s="148"/>
      <c r="C8" s="27"/>
      <c r="D8" s="28"/>
      <c r="E8" s="28"/>
      <c r="F8" s="29"/>
      <c r="G8" s="28"/>
      <c r="H8" s="30"/>
      <c r="I8" s="31"/>
      <c r="J8" s="32"/>
      <c r="K8" s="32"/>
      <c r="L8" s="32"/>
      <c r="M8" s="32"/>
      <c r="N8" s="33"/>
      <c r="O8" s="31"/>
      <c r="P8" s="32"/>
      <c r="Q8" s="32"/>
      <c r="R8" s="32"/>
      <c r="S8" s="32"/>
      <c r="T8" s="32"/>
      <c r="U8" s="32"/>
      <c r="V8" s="32"/>
      <c r="W8" s="32"/>
      <c r="X8" s="34"/>
    </row>
    <row r="9" spans="2:24" x14ac:dyDescent="0.2">
      <c r="B9" s="148"/>
      <c r="C9" s="35" t="s">
        <v>5</v>
      </c>
      <c r="D9" s="36" t="s">
        <v>6</v>
      </c>
      <c r="E9" s="37" t="s">
        <v>7</v>
      </c>
      <c r="F9" s="38" t="s">
        <v>5</v>
      </c>
      <c r="G9" s="36" t="s">
        <v>6</v>
      </c>
      <c r="H9" s="39" t="s">
        <v>7</v>
      </c>
      <c r="I9" s="40" t="s">
        <v>8</v>
      </c>
      <c r="J9" s="41"/>
      <c r="K9" s="42" t="s">
        <v>9</v>
      </c>
      <c r="L9" s="41"/>
      <c r="M9" s="42" t="s">
        <v>10</v>
      </c>
      <c r="N9" s="43"/>
      <c r="O9" s="40" t="s">
        <v>8</v>
      </c>
      <c r="P9" s="41"/>
      <c r="Q9" s="42" t="s">
        <v>9</v>
      </c>
      <c r="R9" s="41"/>
      <c r="S9" s="42" t="s">
        <v>10</v>
      </c>
      <c r="T9" s="41"/>
      <c r="U9" s="44" t="s">
        <v>11</v>
      </c>
      <c r="V9" s="44"/>
      <c r="W9" s="44"/>
      <c r="X9" s="45"/>
    </row>
    <row r="10" spans="2:24" x14ac:dyDescent="0.2">
      <c r="B10" s="148"/>
      <c r="C10" s="46"/>
      <c r="D10" s="47"/>
      <c r="E10" s="48"/>
      <c r="F10" s="49"/>
      <c r="G10" s="47"/>
      <c r="H10" s="50"/>
      <c r="I10" s="31"/>
      <c r="J10" s="51"/>
      <c r="K10" s="52"/>
      <c r="L10" s="51"/>
      <c r="M10" s="52"/>
      <c r="N10" s="33"/>
      <c r="O10" s="31"/>
      <c r="P10" s="51"/>
      <c r="Q10" s="52"/>
      <c r="R10" s="51"/>
      <c r="S10" s="52"/>
      <c r="T10" s="51"/>
      <c r="U10" s="28"/>
      <c r="V10" s="28"/>
      <c r="W10" s="28"/>
      <c r="X10" s="53"/>
    </row>
    <row r="11" spans="2:24" x14ac:dyDescent="0.2">
      <c r="B11" s="148"/>
      <c r="C11" s="46"/>
      <c r="D11" s="47"/>
      <c r="E11" s="48"/>
      <c r="F11" s="49"/>
      <c r="G11" s="47"/>
      <c r="H11" s="50"/>
      <c r="I11" s="40" t="s">
        <v>12</v>
      </c>
      <c r="J11" s="41" t="s">
        <v>13</v>
      </c>
      <c r="K11" s="35">
        <v>2018</v>
      </c>
      <c r="L11" s="35">
        <v>2015</v>
      </c>
      <c r="M11" s="35">
        <v>2018</v>
      </c>
      <c r="N11" s="35">
        <v>2015</v>
      </c>
      <c r="O11" s="54"/>
      <c r="P11" s="55"/>
      <c r="Q11" s="35">
        <v>2018</v>
      </c>
      <c r="R11" s="35">
        <v>2015</v>
      </c>
      <c r="S11" s="35">
        <v>2018</v>
      </c>
      <c r="T11" s="35">
        <v>2015</v>
      </c>
      <c r="U11" s="35">
        <v>2018</v>
      </c>
      <c r="V11" s="35">
        <v>2015</v>
      </c>
      <c r="W11" s="56" t="s">
        <v>14</v>
      </c>
      <c r="X11" s="57"/>
    </row>
    <row r="12" spans="2:24" x14ac:dyDescent="0.2">
      <c r="B12" s="148"/>
      <c r="C12" s="46"/>
      <c r="D12" s="47"/>
      <c r="E12" s="48"/>
      <c r="F12" s="49"/>
      <c r="G12" s="47"/>
      <c r="H12" s="50"/>
      <c r="I12" s="23"/>
      <c r="J12" s="58"/>
      <c r="K12" s="46"/>
      <c r="L12" s="46"/>
      <c r="M12" s="46"/>
      <c r="N12" s="46"/>
      <c r="O12" s="59" t="s">
        <v>12</v>
      </c>
      <c r="P12" s="60" t="s">
        <v>13</v>
      </c>
      <c r="Q12" s="46"/>
      <c r="R12" s="46"/>
      <c r="S12" s="46"/>
      <c r="T12" s="46"/>
      <c r="U12" s="46"/>
      <c r="V12" s="46"/>
      <c r="W12" s="61" t="s">
        <v>12</v>
      </c>
      <c r="X12" s="62" t="s">
        <v>13</v>
      </c>
    </row>
    <row r="13" spans="2:24" x14ac:dyDescent="0.2">
      <c r="B13" s="149"/>
      <c r="C13" s="63"/>
      <c r="D13" s="64"/>
      <c r="E13" s="65"/>
      <c r="F13" s="66"/>
      <c r="G13" s="64"/>
      <c r="H13" s="67"/>
      <c r="I13" s="31"/>
      <c r="J13" s="51"/>
      <c r="K13" s="63"/>
      <c r="L13" s="63"/>
      <c r="M13" s="63"/>
      <c r="N13" s="63"/>
      <c r="O13" s="68"/>
      <c r="P13" s="69"/>
      <c r="Q13" s="63"/>
      <c r="R13" s="63"/>
      <c r="S13" s="63"/>
      <c r="T13" s="63"/>
      <c r="U13" s="63"/>
      <c r="V13" s="63"/>
      <c r="W13" s="70"/>
      <c r="X13" s="71"/>
    </row>
    <row r="14" spans="2:24" x14ac:dyDescent="0.2">
      <c r="B14" s="72"/>
      <c r="C14" s="73"/>
      <c r="D14" s="73"/>
      <c r="E14" s="74"/>
      <c r="F14" s="73"/>
      <c r="G14" s="73"/>
      <c r="H14" s="75"/>
      <c r="I14" s="76"/>
      <c r="J14" s="60"/>
      <c r="K14" s="77"/>
      <c r="L14" s="77"/>
      <c r="M14" s="74"/>
      <c r="N14" s="75"/>
      <c r="O14" s="78"/>
      <c r="P14" s="79"/>
      <c r="Q14" s="77"/>
      <c r="R14" s="77"/>
      <c r="S14" s="79"/>
      <c r="T14" s="80"/>
      <c r="U14" s="73"/>
      <c r="V14" s="73"/>
      <c r="W14" s="81"/>
      <c r="X14" s="82"/>
    </row>
    <row r="15" spans="2:24" s="157" customFormat="1" x14ac:dyDescent="0.2">
      <c r="B15" s="111" t="s">
        <v>15</v>
      </c>
      <c r="C15" s="112">
        <f>(C17+C21)</f>
        <v>18647</v>
      </c>
      <c r="D15" s="112">
        <f>(D17+D21)</f>
        <v>12975</v>
      </c>
      <c r="E15" s="90">
        <f>(D15/C15)</f>
        <v>0.69582238429774224</v>
      </c>
      <c r="F15" s="112">
        <f>(F17+F21)</f>
        <v>17057</v>
      </c>
      <c r="G15" s="112">
        <f>(G17+G21)</f>
        <v>11108</v>
      </c>
      <c r="H15" s="84">
        <f>(G15/F15)</f>
        <v>0.65122823474233449</v>
      </c>
      <c r="I15" s="85">
        <f>(C15-F15)</f>
        <v>1590</v>
      </c>
      <c r="J15" s="86">
        <f>(I15/F15)</f>
        <v>9.3216861112739635E-2</v>
      </c>
      <c r="K15" s="60"/>
      <c r="L15" s="60"/>
      <c r="M15" s="87">
        <f>(C15/C$15)</f>
        <v>1</v>
      </c>
      <c r="N15" s="84">
        <f>(F15/F$15)</f>
        <v>1</v>
      </c>
      <c r="O15" s="88">
        <f>(D15-G15)</f>
        <v>1867</v>
      </c>
      <c r="P15" s="87">
        <f>(O15/G15)</f>
        <v>0.16807706157724162</v>
      </c>
      <c r="Q15" s="87"/>
      <c r="R15" s="60"/>
      <c r="S15" s="87">
        <f>(D15/D$15)</f>
        <v>1</v>
      </c>
      <c r="T15" s="90">
        <f>(G15/G$15)</f>
        <v>1</v>
      </c>
      <c r="U15" s="104">
        <v>221371.24778420039</v>
      </c>
      <c r="V15" s="92">
        <v>208078.00756211739</v>
      </c>
      <c r="W15" s="93">
        <f>(U15-V15)</f>
        <v>13293.240222082997</v>
      </c>
      <c r="X15" s="94">
        <f>(W15/V15)</f>
        <v>6.3885849243892706E-2</v>
      </c>
    </row>
    <row r="16" spans="2:24" x14ac:dyDescent="0.2">
      <c r="B16" s="107"/>
      <c r="C16" s="108"/>
      <c r="D16" s="108"/>
      <c r="E16" s="95"/>
      <c r="F16" s="108"/>
      <c r="G16" s="108"/>
      <c r="H16" s="96"/>
      <c r="I16" s="97"/>
      <c r="J16" s="98"/>
      <c r="K16" s="79"/>
      <c r="L16" s="79"/>
      <c r="M16" s="89"/>
      <c r="N16" s="96"/>
      <c r="O16" s="99"/>
      <c r="P16" s="89"/>
      <c r="Q16" s="89"/>
      <c r="R16" s="79"/>
      <c r="S16" s="89"/>
      <c r="T16" s="100"/>
      <c r="U16" s="101"/>
      <c r="V16" s="102"/>
      <c r="W16" s="81"/>
      <c r="X16" s="103"/>
    </row>
    <row r="17" spans="2:24" x14ac:dyDescent="0.2">
      <c r="B17" s="150" t="s">
        <v>16</v>
      </c>
      <c r="C17" s="112">
        <f>(C18+C19+C20)</f>
        <v>16485</v>
      </c>
      <c r="D17" s="112">
        <f>(D18+D19+D20)</f>
        <v>12331</v>
      </c>
      <c r="E17" s="90">
        <f t="shared" ref="E17:E23" si="0">(D17/C17)</f>
        <v>0.74801334546557474</v>
      </c>
      <c r="F17" s="112">
        <f>(F18+F19+F20)</f>
        <v>14913</v>
      </c>
      <c r="G17" s="112">
        <f>(G18+G19+G20)</f>
        <v>10232</v>
      </c>
      <c r="H17" s="84">
        <f t="shared" ref="H17:H23" si="1">(G17/F17)</f>
        <v>0.68611278750083815</v>
      </c>
      <c r="I17" s="85">
        <f t="shared" ref="I17:I23" si="2">(C17-F17)</f>
        <v>1572</v>
      </c>
      <c r="J17" s="86">
        <f t="shared" ref="J17:J23" si="3">(I17/F17)</f>
        <v>0.10541138603902635</v>
      </c>
      <c r="K17" s="60"/>
      <c r="L17" s="60"/>
      <c r="M17" s="87">
        <f t="shared" ref="M17:M23" si="4">(C17/C$15)</f>
        <v>0.88405641658175582</v>
      </c>
      <c r="N17" s="84">
        <f t="shared" ref="N17:N23" si="5">(F17/F$15)</f>
        <v>0.87430380488948822</v>
      </c>
      <c r="O17" s="88">
        <f t="shared" ref="O17:O23" si="6">(D17-G17)</f>
        <v>2099</v>
      </c>
      <c r="P17" s="87">
        <f t="shared" ref="P17:P23" si="7">(O17/G17)</f>
        <v>0.20514073494917906</v>
      </c>
      <c r="Q17" s="87"/>
      <c r="R17" s="60"/>
      <c r="S17" s="87">
        <f t="shared" ref="S17:S23" si="8">(D17/D$15)</f>
        <v>0.95036608863198457</v>
      </c>
      <c r="T17" s="90">
        <f t="shared" ref="T17:T23" si="9">(G17/G$15)</f>
        <v>0.92113791861721284</v>
      </c>
      <c r="U17" s="104">
        <v>220027.87316519342</v>
      </c>
      <c r="V17" s="92">
        <v>206435.1789483972</v>
      </c>
      <c r="W17" s="93">
        <f t="shared" ref="W17:W23" si="10">(U17-V17)</f>
        <v>13592.694216796226</v>
      </c>
      <c r="X17" s="94">
        <f t="shared" ref="X17:X23" si="11">(W17/V17)</f>
        <v>6.5844853992613361E-2</v>
      </c>
    </row>
    <row r="18" spans="2:24" x14ac:dyDescent="0.2">
      <c r="B18" s="151" t="s">
        <v>17</v>
      </c>
      <c r="C18" s="108">
        <f>(C34+C35+C43+C44)</f>
        <v>8367</v>
      </c>
      <c r="D18" s="108">
        <f>(D34+D35+D43+D44)</f>
        <v>6201</v>
      </c>
      <c r="E18" s="83">
        <f t="shared" si="0"/>
        <v>0.74112585155969879</v>
      </c>
      <c r="F18" s="108">
        <f>(F34+F35+F43+F44)</f>
        <v>7805</v>
      </c>
      <c r="G18" s="108">
        <f>(G34+G35+G43+G44)</f>
        <v>5134</v>
      </c>
      <c r="H18" s="96">
        <f t="shared" si="1"/>
        <v>0.65778347213324795</v>
      </c>
      <c r="I18" s="97">
        <f t="shared" si="2"/>
        <v>562</v>
      </c>
      <c r="J18" s="98">
        <f t="shared" si="3"/>
        <v>7.2005124919923127E-2</v>
      </c>
      <c r="K18" s="79"/>
      <c r="L18" s="79"/>
      <c r="M18" s="89">
        <f t="shared" si="4"/>
        <v>0.44870488550437065</v>
      </c>
      <c r="N18" s="96">
        <f t="shared" si="5"/>
        <v>0.45758339684586974</v>
      </c>
      <c r="O18" s="99">
        <f t="shared" si="6"/>
        <v>1067</v>
      </c>
      <c r="P18" s="89">
        <f t="shared" si="7"/>
        <v>0.20783015192832099</v>
      </c>
      <c r="Q18" s="89"/>
      <c r="R18" s="79"/>
      <c r="S18" s="89">
        <f t="shared" si="8"/>
        <v>0.47791907514450865</v>
      </c>
      <c r="T18" s="83">
        <f t="shared" si="9"/>
        <v>0.46218941303564998</v>
      </c>
      <c r="U18" s="91">
        <v>211538.29656507014</v>
      </c>
      <c r="V18" s="105">
        <v>203063.53019088431</v>
      </c>
      <c r="W18" s="106">
        <f t="shared" si="10"/>
        <v>8474.7663741858269</v>
      </c>
      <c r="X18" s="103">
        <f t="shared" si="11"/>
        <v>4.1734556501698529E-2</v>
      </c>
    </row>
    <row r="19" spans="2:24" x14ac:dyDescent="0.2">
      <c r="B19" s="151" t="s">
        <v>18</v>
      </c>
      <c r="C19" s="108">
        <f>(C36+C37+C38+C42+C47+C48+C49+C58+C60)</f>
        <v>7591</v>
      </c>
      <c r="D19" s="108">
        <f>(D36+D37+D38+D42+D47+D48+D49+D58+D60)</f>
        <v>5623</v>
      </c>
      <c r="E19" s="83">
        <f t="shared" si="0"/>
        <v>0.74074561981293641</v>
      </c>
      <c r="F19" s="108">
        <f>(F36+F37+F38+F42+F47+F48+F49+F58+F60)</f>
        <v>6602</v>
      </c>
      <c r="G19" s="108">
        <f>(G36+G37+G38+G42+G47+G48+G49+G58+G60)</f>
        <v>4767</v>
      </c>
      <c r="H19" s="96">
        <f t="shared" si="1"/>
        <v>0.72205392305362015</v>
      </c>
      <c r="I19" s="97">
        <f t="shared" si="2"/>
        <v>989</v>
      </c>
      <c r="J19" s="98">
        <f t="shared" si="3"/>
        <v>0.14980308997273553</v>
      </c>
      <c r="K19" s="79"/>
      <c r="L19" s="79"/>
      <c r="M19" s="89">
        <f t="shared" si="4"/>
        <v>0.40708961227007023</v>
      </c>
      <c r="N19" s="96">
        <f t="shared" si="5"/>
        <v>0.38705516796623085</v>
      </c>
      <c r="O19" s="99">
        <f t="shared" si="6"/>
        <v>856</v>
      </c>
      <c r="P19" s="89">
        <f t="shared" si="7"/>
        <v>0.17956786238724565</v>
      </c>
      <c r="Q19" s="89"/>
      <c r="R19" s="79"/>
      <c r="S19" s="89">
        <f t="shared" si="8"/>
        <v>0.43337186897880542</v>
      </c>
      <c r="T19" s="83">
        <f t="shared" si="9"/>
        <v>0.42915016204537271</v>
      </c>
      <c r="U19" s="91">
        <v>229862.74693224259</v>
      </c>
      <c r="V19" s="105">
        <v>209218.37948395216</v>
      </c>
      <c r="W19" s="106">
        <f t="shared" si="10"/>
        <v>20644.367448290432</v>
      </c>
      <c r="X19" s="103">
        <f t="shared" si="11"/>
        <v>9.8673775694137489E-2</v>
      </c>
    </row>
    <row r="20" spans="2:24" x14ac:dyDescent="0.2">
      <c r="B20" s="107" t="s">
        <v>19</v>
      </c>
      <c r="C20" s="108">
        <f>(C52+C54+C66)</f>
        <v>527</v>
      </c>
      <c r="D20" s="108">
        <f>(D52+D54+D66)</f>
        <v>507</v>
      </c>
      <c r="E20" s="83">
        <f t="shared" si="0"/>
        <v>0.9620493358633776</v>
      </c>
      <c r="F20" s="108">
        <f>(F52+F54+F66)</f>
        <v>506</v>
      </c>
      <c r="G20" s="108">
        <f>(G52+G54+G66)</f>
        <v>331</v>
      </c>
      <c r="H20" s="96">
        <f t="shared" si="1"/>
        <v>0.6541501976284585</v>
      </c>
      <c r="I20" s="97">
        <f t="shared" si="2"/>
        <v>21</v>
      </c>
      <c r="J20" s="98">
        <f t="shared" si="3"/>
        <v>4.1501976284584984E-2</v>
      </c>
      <c r="K20" s="109"/>
      <c r="L20" s="79"/>
      <c r="M20" s="89">
        <f t="shared" si="4"/>
        <v>2.8261918807314851E-2</v>
      </c>
      <c r="N20" s="96">
        <f t="shared" si="5"/>
        <v>2.9665240077387581E-2</v>
      </c>
      <c r="O20" s="99">
        <f t="shared" si="6"/>
        <v>176</v>
      </c>
      <c r="P20" s="89">
        <f t="shared" si="7"/>
        <v>0.53172205438066467</v>
      </c>
      <c r="Q20" s="110"/>
      <c r="R20" s="79"/>
      <c r="S20" s="89">
        <f t="shared" si="8"/>
        <v>3.9075144508670522E-2</v>
      </c>
      <c r="T20" s="83">
        <f t="shared" si="9"/>
        <v>2.9798343536190132E-2</v>
      </c>
      <c r="U20" s="91">
        <v>214785.99802761342</v>
      </c>
      <c r="V20" s="105">
        <v>218648.25377643504</v>
      </c>
      <c r="W20" s="106">
        <f t="shared" si="10"/>
        <v>-3862.2557488216262</v>
      </c>
      <c r="X20" s="103">
        <f t="shared" si="11"/>
        <v>-1.7664242371543161E-2</v>
      </c>
    </row>
    <row r="21" spans="2:24" x14ac:dyDescent="0.2">
      <c r="B21" s="111" t="s">
        <v>20</v>
      </c>
      <c r="C21" s="112">
        <f>(C22+C23)</f>
        <v>2162</v>
      </c>
      <c r="D21" s="112">
        <f>(D22+D23)</f>
        <v>644</v>
      </c>
      <c r="E21" s="90">
        <f t="shared" si="0"/>
        <v>0.2978723404255319</v>
      </c>
      <c r="F21" s="112">
        <f>(F22+F23)</f>
        <v>2144</v>
      </c>
      <c r="G21" s="112">
        <f>(G22+G23)</f>
        <v>876</v>
      </c>
      <c r="H21" s="84">
        <f t="shared" si="1"/>
        <v>0.40858208955223879</v>
      </c>
      <c r="I21" s="85">
        <f t="shared" si="2"/>
        <v>18</v>
      </c>
      <c r="J21" s="86">
        <f t="shared" si="3"/>
        <v>8.3955223880597014E-3</v>
      </c>
      <c r="K21" s="60"/>
      <c r="L21" s="60"/>
      <c r="M21" s="87">
        <f t="shared" si="4"/>
        <v>0.11594358341824422</v>
      </c>
      <c r="N21" s="84">
        <f t="shared" si="5"/>
        <v>0.1256961951105118</v>
      </c>
      <c r="O21" s="88">
        <f t="shared" si="6"/>
        <v>-232</v>
      </c>
      <c r="P21" s="87">
        <f t="shared" si="7"/>
        <v>-0.26484018264840181</v>
      </c>
      <c r="Q21" s="87"/>
      <c r="R21" s="60"/>
      <c r="S21" s="87">
        <f t="shared" si="8"/>
        <v>4.9633911368015413E-2</v>
      </c>
      <c r="T21" s="90">
        <f t="shared" si="9"/>
        <v>7.8862081382787177E-2</v>
      </c>
      <c r="U21" s="104">
        <v>247093.53416149068</v>
      </c>
      <c r="V21" s="92">
        <v>227266.84589041097</v>
      </c>
      <c r="W21" s="93">
        <f t="shared" si="10"/>
        <v>19826.688271079707</v>
      </c>
      <c r="X21" s="94">
        <f t="shared" si="11"/>
        <v>8.72396859885151E-2</v>
      </c>
    </row>
    <row r="22" spans="2:24" x14ac:dyDescent="0.2">
      <c r="B22" s="107" t="s">
        <v>21</v>
      </c>
      <c r="C22" s="108">
        <f>(C39)</f>
        <v>1547</v>
      </c>
      <c r="D22" s="108">
        <f>(D39)</f>
        <v>99</v>
      </c>
      <c r="E22" s="83">
        <f t="shared" si="0"/>
        <v>6.3994828700711048E-2</v>
      </c>
      <c r="F22" s="108">
        <f>(F39)</f>
        <v>1293</v>
      </c>
      <c r="G22" s="108">
        <f>(G39)</f>
        <v>219</v>
      </c>
      <c r="H22" s="96">
        <f t="shared" si="1"/>
        <v>0.16937354988399073</v>
      </c>
      <c r="I22" s="97">
        <f t="shared" si="2"/>
        <v>254</v>
      </c>
      <c r="J22" s="98">
        <f t="shared" si="3"/>
        <v>0.19644238205723125</v>
      </c>
      <c r="K22" s="79"/>
      <c r="L22" s="79"/>
      <c r="M22" s="89">
        <f t="shared" si="4"/>
        <v>8.2962406821472628E-2</v>
      </c>
      <c r="N22" s="96">
        <f t="shared" si="5"/>
        <v>7.5804654980359973E-2</v>
      </c>
      <c r="O22" s="99">
        <f t="shared" si="6"/>
        <v>-120</v>
      </c>
      <c r="P22" s="89">
        <f t="shared" si="7"/>
        <v>-0.54794520547945202</v>
      </c>
      <c r="Q22" s="89"/>
      <c r="R22" s="79"/>
      <c r="S22" s="89">
        <f t="shared" si="8"/>
        <v>7.6300578034682077E-3</v>
      </c>
      <c r="T22" s="83">
        <f t="shared" si="9"/>
        <v>1.9715520345696794E-2</v>
      </c>
      <c r="U22" s="91">
        <v>157552.74747474748</v>
      </c>
      <c r="V22" s="105">
        <v>141577.62557077626</v>
      </c>
      <c r="W22" s="106">
        <f t="shared" si="10"/>
        <v>15975.121903971216</v>
      </c>
      <c r="X22" s="103">
        <f t="shared" si="11"/>
        <v>0.11283648697713941</v>
      </c>
    </row>
    <row r="23" spans="2:24" x14ac:dyDescent="0.2">
      <c r="B23" s="107" t="s">
        <v>22</v>
      </c>
      <c r="C23" s="108">
        <f>(C53+C57+C59+C61+C64+C65+C67)</f>
        <v>615</v>
      </c>
      <c r="D23" s="108">
        <f>(D53+D57+D59+D61+D64+D65+D67)</f>
        <v>545</v>
      </c>
      <c r="E23" s="83">
        <f t="shared" si="0"/>
        <v>0.88617886178861793</v>
      </c>
      <c r="F23" s="108">
        <f>(F53+F57+F59+F61+F64+F65+F67)</f>
        <v>851</v>
      </c>
      <c r="G23" s="108">
        <f>(G53+G57+G59+G61+G64+G65+G67)</f>
        <v>657</v>
      </c>
      <c r="H23" s="96">
        <f t="shared" si="1"/>
        <v>0.77203290246768508</v>
      </c>
      <c r="I23" s="97">
        <f t="shared" si="2"/>
        <v>-236</v>
      </c>
      <c r="J23" s="98">
        <f t="shared" si="3"/>
        <v>-0.27732079905992951</v>
      </c>
      <c r="K23" s="79"/>
      <c r="L23" s="79"/>
      <c r="M23" s="89">
        <f t="shared" si="4"/>
        <v>3.2981176596771598E-2</v>
      </c>
      <c r="N23" s="96">
        <f t="shared" si="5"/>
        <v>4.9891540130151846E-2</v>
      </c>
      <c r="O23" s="99">
        <f t="shared" si="6"/>
        <v>-112</v>
      </c>
      <c r="P23" s="89">
        <f t="shared" si="7"/>
        <v>-0.17047184170471841</v>
      </c>
      <c r="Q23" s="89"/>
      <c r="R23" s="79"/>
      <c r="S23" s="89">
        <f t="shared" si="8"/>
        <v>4.2003853564547208E-2</v>
      </c>
      <c r="T23" s="83">
        <f t="shared" si="9"/>
        <v>5.9146561037090387E-2</v>
      </c>
      <c r="U23" s="91">
        <v>263358.74128440366</v>
      </c>
      <c r="V23" s="105">
        <v>255829.91933028918</v>
      </c>
      <c r="W23" s="106">
        <f t="shared" si="10"/>
        <v>7528.821954114479</v>
      </c>
      <c r="X23" s="103">
        <f t="shared" si="11"/>
        <v>2.942901273558389E-2</v>
      </c>
    </row>
    <row r="24" spans="2:24" x14ac:dyDescent="0.2">
      <c r="B24" s="151"/>
      <c r="C24" s="108"/>
      <c r="D24" s="108"/>
      <c r="E24" s="100"/>
      <c r="F24" s="108"/>
      <c r="G24" s="108"/>
      <c r="H24" s="96"/>
      <c r="I24" s="97"/>
      <c r="J24" s="98"/>
      <c r="K24" s="79"/>
      <c r="L24" s="79"/>
      <c r="M24" s="89"/>
      <c r="N24" s="96"/>
      <c r="O24" s="99"/>
      <c r="P24" s="89"/>
      <c r="Q24" s="89"/>
      <c r="R24" s="79"/>
      <c r="S24" s="89"/>
      <c r="T24" s="152"/>
      <c r="U24" s="91"/>
      <c r="V24" s="105"/>
      <c r="W24" s="106"/>
      <c r="X24" s="103"/>
    </row>
    <row r="25" spans="2:24" x14ac:dyDescent="0.2">
      <c r="B25" s="150" t="s">
        <v>23</v>
      </c>
      <c r="C25" s="112">
        <f>(C26+C29)</f>
        <v>18468</v>
      </c>
      <c r="D25" s="112">
        <f>(D26+D29)</f>
        <v>12796</v>
      </c>
      <c r="E25" s="90">
        <f t="shared" ref="E25:E29" si="12">(D25/C25)</f>
        <v>0.69287416071041807</v>
      </c>
      <c r="F25" s="112">
        <f>(F26+F29)</f>
        <v>16762</v>
      </c>
      <c r="G25" s="112">
        <f>(G26+G29)</f>
        <v>10813</v>
      </c>
      <c r="H25" s="84">
        <f t="shared" ref="H25:H30" si="13">(G25/F25)</f>
        <v>0.64509008471542773</v>
      </c>
      <c r="I25" s="85">
        <f t="shared" ref="I25:I30" si="14">(C25-F25)</f>
        <v>1706</v>
      </c>
      <c r="J25" s="86">
        <f t="shared" ref="J25:J30" si="15">(I25/F25)</f>
        <v>0.1017778308077795</v>
      </c>
      <c r="K25" s="60"/>
      <c r="L25" s="60"/>
      <c r="M25" s="87">
        <f t="shared" ref="M25:M30" si="16">(C25/C$15)</f>
        <v>0.99040060063280955</v>
      </c>
      <c r="N25" s="84">
        <f t="shared" ref="N25:N30" si="17">(F25/F$15)</f>
        <v>0.98270504778096968</v>
      </c>
      <c r="O25" s="88">
        <f t="shared" ref="O25:O30" si="18">(D25-G25)</f>
        <v>1983</v>
      </c>
      <c r="P25" s="87">
        <f t="shared" ref="P25:P30" si="19">(O25/G25)</f>
        <v>0.18339036345140108</v>
      </c>
      <c r="Q25" s="87"/>
      <c r="R25" s="60"/>
      <c r="S25" s="87">
        <f t="shared" ref="S25:S30" si="20">(D25/D$15)</f>
        <v>0.98620423892100195</v>
      </c>
      <c r="T25" s="90">
        <f t="shared" ref="T25:T30" si="21">(G25/G$15)</f>
        <v>0.97344256391789696</v>
      </c>
      <c r="U25" s="104">
        <v>220215.27547671148</v>
      </c>
      <c r="V25" s="113">
        <v>206197.8389901045</v>
      </c>
      <c r="W25" s="93">
        <f t="shared" ref="W25:W30" si="22">(U25-V25)</f>
        <v>14017.436486606981</v>
      </c>
      <c r="X25" s="94">
        <f t="shared" ref="X25:X30" si="23">(W25/V25)</f>
        <v>6.7980520820490664E-2</v>
      </c>
    </row>
    <row r="26" spans="2:24" x14ac:dyDescent="0.2">
      <c r="B26" s="151" t="s">
        <v>24</v>
      </c>
      <c r="C26" s="108">
        <f>(C27+C28)</f>
        <v>18307</v>
      </c>
      <c r="D26" s="108">
        <f>(D27+D28)</f>
        <v>12655</v>
      </c>
      <c r="E26" s="83">
        <f t="shared" si="12"/>
        <v>0.69126563609548264</v>
      </c>
      <c r="F26" s="108">
        <f>(F27+F28)</f>
        <v>16653</v>
      </c>
      <c r="G26" s="108">
        <f>(G27+G28)</f>
        <v>10704</v>
      </c>
      <c r="H26" s="96">
        <f t="shared" si="13"/>
        <v>0.64276706899657721</v>
      </c>
      <c r="I26" s="97">
        <f t="shared" si="14"/>
        <v>1654</v>
      </c>
      <c r="J26" s="98">
        <f t="shared" si="15"/>
        <v>9.9321443583738664E-2</v>
      </c>
      <c r="K26" s="79"/>
      <c r="L26" s="79"/>
      <c r="M26" s="89">
        <f t="shared" si="16"/>
        <v>0.98176650399528076</v>
      </c>
      <c r="N26" s="96">
        <f t="shared" si="17"/>
        <v>0.97631470950342969</v>
      </c>
      <c r="O26" s="99">
        <f t="shared" si="18"/>
        <v>1951</v>
      </c>
      <c r="P26" s="89">
        <f t="shared" si="19"/>
        <v>0.18226831091180867</v>
      </c>
      <c r="Q26" s="89"/>
      <c r="R26" s="79"/>
      <c r="S26" s="89">
        <f t="shared" si="20"/>
        <v>0.97533718689788051</v>
      </c>
      <c r="T26" s="83">
        <f t="shared" si="21"/>
        <v>0.96362981634857758</v>
      </c>
      <c r="U26" s="91">
        <v>219344.71039114974</v>
      </c>
      <c r="V26" s="102">
        <v>205017.7197309417</v>
      </c>
      <c r="W26" s="106">
        <f t="shared" si="22"/>
        <v>14326.990660208045</v>
      </c>
      <c r="X26" s="103">
        <f t="shared" si="23"/>
        <v>6.9881718902201725E-2</v>
      </c>
    </row>
    <row r="27" spans="2:24" x14ac:dyDescent="0.2">
      <c r="B27" s="151" t="s">
        <v>25</v>
      </c>
      <c r="C27" s="108">
        <f>(C34+C35+C38+C39+C43+C44+C49+C52+C54+C58+C60+C66)</f>
        <v>13852</v>
      </c>
      <c r="D27" s="108">
        <f>(D34+D35+D38+D39+D43+D44+D49+D52+D54+D58+D60+D66)</f>
        <v>8850</v>
      </c>
      <c r="E27" s="83">
        <f t="shared" si="12"/>
        <v>0.63889691019347383</v>
      </c>
      <c r="F27" s="108">
        <f>(F34+F35+F38+F39+F43+F44+F49+F52+F54+F58+F60+F66)</f>
        <v>12115</v>
      </c>
      <c r="G27" s="108">
        <f>(G34+G35+G38+G39+G43+G44+G49+G52+G54+G58+G60+G66)</f>
        <v>7698</v>
      </c>
      <c r="H27" s="96">
        <f t="shared" si="13"/>
        <v>0.63541064795707802</v>
      </c>
      <c r="I27" s="97">
        <f t="shared" si="14"/>
        <v>1737</v>
      </c>
      <c r="J27" s="98">
        <f t="shared" si="15"/>
        <v>0.14337598018984729</v>
      </c>
      <c r="K27" s="79"/>
      <c r="L27" s="79"/>
      <c r="M27" s="89">
        <f t="shared" si="16"/>
        <v>0.74285407840403284</v>
      </c>
      <c r="N27" s="96">
        <f t="shared" si="17"/>
        <v>0.71026558011373631</v>
      </c>
      <c r="O27" s="99">
        <f t="shared" si="18"/>
        <v>1152</v>
      </c>
      <c r="P27" s="89">
        <f t="shared" si="19"/>
        <v>0.14964925954793454</v>
      </c>
      <c r="Q27" s="89"/>
      <c r="R27" s="79"/>
      <c r="S27" s="89">
        <f t="shared" si="20"/>
        <v>0.68208092485549132</v>
      </c>
      <c r="T27" s="83">
        <f t="shared" si="21"/>
        <v>0.69301404393230104</v>
      </c>
      <c r="U27" s="91">
        <v>214261.61333333334</v>
      </c>
      <c r="V27" s="102">
        <v>199517.03559366069</v>
      </c>
      <c r="W27" s="106">
        <f t="shared" si="22"/>
        <v>14744.577739672648</v>
      </c>
      <c r="X27" s="103">
        <f t="shared" si="23"/>
        <v>7.3901347299995326E-2</v>
      </c>
    </row>
    <row r="28" spans="2:24" x14ac:dyDescent="0.2">
      <c r="B28" s="151" t="s">
        <v>26</v>
      </c>
      <c r="C28" s="108">
        <f>(C36+C37+C42+C47+C48+C65+C67)</f>
        <v>4455</v>
      </c>
      <c r="D28" s="108">
        <f>(D36+D37+D42+D47+D48+D65+D67)</f>
        <v>3805</v>
      </c>
      <c r="E28" s="83">
        <f t="shared" si="12"/>
        <v>0.85409652076318743</v>
      </c>
      <c r="F28" s="108">
        <f>(F36+F37+F42+F47+F48+F65+F67)</f>
        <v>4538</v>
      </c>
      <c r="G28" s="108">
        <f>(G36+G37+G42+G47+G48+G65+G67)</f>
        <v>3006</v>
      </c>
      <c r="H28" s="96">
        <f t="shared" si="13"/>
        <v>0.66240634640810925</v>
      </c>
      <c r="I28" s="97">
        <f t="shared" si="14"/>
        <v>-83</v>
      </c>
      <c r="J28" s="98">
        <f t="shared" si="15"/>
        <v>-1.8289995592772147E-2</v>
      </c>
      <c r="K28" s="79"/>
      <c r="L28" s="79"/>
      <c r="M28" s="89">
        <f t="shared" si="16"/>
        <v>0.23891242559124792</v>
      </c>
      <c r="N28" s="96">
        <f t="shared" si="17"/>
        <v>0.26604912938969338</v>
      </c>
      <c r="O28" s="99">
        <f t="shared" si="18"/>
        <v>799</v>
      </c>
      <c r="P28" s="89">
        <f t="shared" si="19"/>
        <v>0.26580172987358613</v>
      </c>
      <c r="Q28" s="89"/>
      <c r="R28" s="79"/>
      <c r="S28" s="89">
        <f t="shared" si="20"/>
        <v>0.29325626204238919</v>
      </c>
      <c r="T28" s="83">
        <f t="shared" si="21"/>
        <v>0.27061577241627655</v>
      </c>
      <c r="U28" s="91">
        <v>231167.41971090669</v>
      </c>
      <c r="V28" s="102">
        <v>219104.3020625416</v>
      </c>
      <c r="W28" s="106">
        <f t="shared" si="22"/>
        <v>12063.117648365092</v>
      </c>
      <c r="X28" s="103">
        <f t="shared" si="23"/>
        <v>5.5056507493503118E-2</v>
      </c>
    </row>
    <row r="29" spans="2:24" x14ac:dyDescent="0.2">
      <c r="B29" s="151" t="s">
        <v>27</v>
      </c>
      <c r="C29" s="108">
        <f>(C61+C64)</f>
        <v>161</v>
      </c>
      <c r="D29" s="108">
        <f>(D61+D64)</f>
        <v>141</v>
      </c>
      <c r="E29" s="83">
        <f t="shared" si="12"/>
        <v>0.87577639751552794</v>
      </c>
      <c r="F29" s="108">
        <f>(F61+F64)</f>
        <v>109</v>
      </c>
      <c r="G29" s="108">
        <f>(G61+G64)</f>
        <v>109</v>
      </c>
      <c r="H29" s="96">
        <f t="shared" si="13"/>
        <v>1</v>
      </c>
      <c r="I29" s="97">
        <f t="shared" si="14"/>
        <v>52</v>
      </c>
      <c r="J29" s="98">
        <f t="shared" si="15"/>
        <v>0.47706422018348627</v>
      </c>
      <c r="K29" s="79"/>
      <c r="L29" s="79"/>
      <c r="M29" s="89">
        <f t="shared" si="16"/>
        <v>8.6340966375288257E-3</v>
      </c>
      <c r="N29" s="96">
        <f t="shared" si="17"/>
        <v>6.3903382775400133E-3</v>
      </c>
      <c r="O29" s="99">
        <f t="shared" si="18"/>
        <v>32</v>
      </c>
      <c r="P29" s="89">
        <f t="shared" si="19"/>
        <v>0.29357798165137616</v>
      </c>
      <c r="Q29" s="89"/>
      <c r="R29" s="79"/>
      <c r="S29" s="89">
        <f t="shared" si="20"/>
        <v>1.0867052023121387E-2</v>
      </c>
      <c r="T29" s="83">
        <f t="shared" si="21"/>
        <v>9.8127475693194095E-3</v>
      </c>
      <c r="U29" s="91">
        <v>298350.03546099289</v>
      </c>
      <c r="V29" s="102">
        <v>322087.71559633029</v>
      </c>
      <c r="W29" s="106">
        <f t="shared" si="22"/>
        <v>-23737.680135337403</v>
      </c>
      <c r="X29" s="103">
        <f t="shared" si="23"/>
        <v>-7.3699427161908998E-2</v>
      </c>
    </row>
    <row r="30" spans="2:24" x14ac:dyDescent="0.2">
      <c r="B30" s="153" t="s">
        <v>28</v>
      </c>
      <c r="C30" s="112">
        <f>(C53+C57+C59)</f>
        <v>179</v>
      </c>
      <c r="D30" s="112">
        <f>(D53+D57+D59)</f>
        <v>179</v>
      </c>
      <c r="E30" s="90">
        <f>(D30/C30)</f>
        <v>1</v>
      </c>
      <c r="F30" s="112">
        <f>(F53+F57+F59)</f>
        <v>295</v>
      </c>
      <c r="G30" s="112">
        <f>(G53+G57+G59)</f>
        <v>295</v>
      </c>
      <c r="H30" s="96">
        <f t="shared" si="13"/>
        <v>1</v>
      </c>
      <c r="I30" s="97">
        <f t="shared" si="14"/>
        <v>-116</v>
      </c>
      <c r="J30" s="98">
        <f t="shared" si="15"/>
        <v>-0.39322033898305087</v>
      </c>
      <c r="K30" s="60"/>
      <c r="L30" s="79"/>
      <c r="M30" s="89">
        <f t="shared" si="16"/>
        <v>9.5993993671904324E-3</v>
      </c>
      <c r="N30" s="96">
        <f t="shared" si="17"/>
        <v>1.729495221903031E-2</v>
      </c>
      <c r="O30" s="99">
        <f t="shared" si="18"/>
        <v>-116</v>
      </c>
      <c r="P30" s="89">
        <f t="shared" si="19"/>
        <v>-0.39322033898305087</v>
      </c>
      <c r="Q30" s="87"/>
      <c r="R30" s="79"/>
      <c r="S30" s="89">
        <f t="shared" si="20"/>
        <v>1.3795761078998074E-2</v>
      </c>
      <c r="T30" s="83">
        <f t="shared" si="21"/>
        <v>2.6557436082102988E-2</v>
      </c>
      <c r="U30" s="104">
        <v>304007.12290502794</v>
      </c>
      <c r="V30" s="102">
        <v>276994.15254237287</v>
      </c>
      <c r="W30" s="106">
        <f t="shared" si="22"/>
        <v>27012.970362655062</v>
      </c>
      <c r="X30" s="103">
        <f t="shared" si="23"/>
        <v>9.7521807282638512E-2</v>
      </c>
    </row>
    <row r="31" spans="2:24" x14ac:dyDescent="0.2">
      <c r="B31" s="119"/>
      <c r="C31" s="108"/>
      <c r="D31" s="114"/>
      <c r="E31" s="95"/>
      <c r="F31" s="101"/>
      <c r="G31" s="115"/>
      <c r="H31" s="96"/>
      <c r="I31" s="97"/>
      <c r="J31" s="98"/>
      <c r="K31" s="79"/>
      <c r="L31" s="79"/>
      <c r="M31" s="89"/>
      <c r="N31" s="96"/>
      <c r="O31" s="99"/>
      <c r="P31" s="89"/>
      <c r="Q31" s="79"/>
      <c r="R31" s="79"/>
      <c r="S31" s="89"/>
      <c r="T31" s="89"/>
      <c r="U31" s="91"/>
      <c r="V31" s="91"/>
      <c r="W31" s="106"/>
      <c r="X31" s="103"/>
    </row>
    <row r="32" spans="2:24" x14ac:dyDescent="0.2">
      <c r="B32" s="116"/>
      <c r="C32" s="108"/>
      <c r="D32" s="108"/>
      <c r="E32" s="80"/>
      <c r="F32" s="108"/>
      <c r="G32" s="108"/>
      <c r="H32" s="96"/>
      <c r="I32" s="97"/>
      <c r="J32" s="98"/>
      <c r="K32" s="79"/>
      <c r="L32" s="79"/>
      <c r="M32" s="89"/>
      <c r="N32" s="96"/>
      <c r="O32" s="78"/>
      <c r="P32" s="89"/>
      <c r="Q32" s="79"/>
      <c r="R32" s="79"/>
      <c r="S32" s="89"/>
      <c r="T32" s="100"/>
      <c r="U32" s="91"/>
      <c r="V32" s="91"/>
      <c r="W32" s="81"/>
      <c r="X32" s="103"/>
    </row>
    <row r="33" spans="2:24" x14ac:dyDescent="0.2">
      <c r="B33" s="117" t="s">
        <v>29</v>
      </c>
      <c r="C33" s="118">
        <v>9008</v>
      </c>
      <c r="D33" s="154">
        <v>5152</v>
      </c>
      <c r="E33" s="90">
        <f t="shared" ref="E33:E39" si="24">(D33/C33)</f>
        <v>0.5719360568383659</v>
      </c>
      <c r="F33" s="112">
        <v>8096</v>
      </c>
      <c r="G33" s="112">
        <v>4421</v>
      </c>
      <c r="H33" s="84">
        <f t="shared" ref="H33:H39" si="25">(G33/F33)</f>
        <v>0.5460721343873518</v>
      </c>
      <c r="I33" s="85">
        <f t="shared" ref="I33:I39" si="26">(C33-F33)</f>
        <v>912</v>
      </c>
      <c r="J33" s="86">
        <f t="shared" ref="J33:J39" si="27">(I33/F33)</f>
        <v>0.11264822134387352</v>
      </c>
      <c r="K33" s="60"/>
      <c r="L33" s="60"/>
      <c r="M33" s="87">
        <f t="shared" ref="M33:M39" si="28">(C33/C$15)</f>
        <v>0.48308038826620903</v>
      </c>
      <c r="N33" s="84">
        <f t="shared" ref="N33:N39" si="29">(F33/F$15)</f>
        <v>0.4746438412382013</v>
      </c>
      <c r="O33" s="88">
        <f t="shared" ref="O33:O39" si="30">(D33-G33)</f>
        <v>731</v>
      </c>
      <c r="P33" s="87">
        <f t="shared" ref="P33:P39" si="31">(O33/G33)</f>
        <v>0.16534720651436327</v>
      </c>
      <c r="Q33" s="60"/>
      <c r="R33" s="60"/>
      <c r="S33" s="87">
        <f t="shared" ref="S33:S39" si="32">(D33/D$15)</f>
        <v>0.3970712909441233</v>
      </c>
      <c r="T33" s="90">
        <f t="shared" ref="T33:T39" si="33">(G33/G$15)</f>
        <v>0.39800144040331292</v>
      </c>
      <c r="U33" s="104">
        <v>202374.2637810559</v>
      </c>
      <c r="V33" s="104">
        <v>193031.45532684913</v>
      </c>
      <c r="W33" s="93">
        <f t="shared" ref="W33:W39" si="34">(U33-V33)</f>
        <v>9342.8084542067663</v>
      </c>
      <c r="X33" s="94">
        <f t="shared" ref="X33:X39" si="35">(W33/V33)</f>
        <v>4.8400445608137402E-2</v>
      </c>
    </row>
    <row r="34" spans="2:24" x14ac:dyDescent="0.2">
      <c r="B34" s="119" t="s">
        <v>30</v>
      </c>
      <c r="C34" s="108">
        <v>2046</v>
      </c>
      <c r="D34" s="155">
        <v>2040</v>
      </c>
      <c r="E34" s="83">
        <f t="shared" si="24"/>
        <v>0.99706744868035191</v>
      </c>
      <c r="F34" s="108">
        <v>2656</v>
      </c>
      <c r="G34" s="108">
        <v>1565</v>
      </c>
      <c r="H34" s="96">
        <f t="shared" si="25"/>
        <v>0.58923192771084343</v>
      </c>
      <c r="I34" s="97">
        <f t="shared" si="26"/>
        <v>-610</v>
      </c>
      <c r="J34" s="98">
        <f t="shared" si="27"/>
        <v>-0.22966867469879518</v>
      </c>
      <c r="K34" s="120">
        <v>3</v>
      </c>
      <c r="L34" s="121">
        <v>1</v>
      </c>
      <c r="M34" s="89">
        <f t="shared" si="28"/>
        <v>0.10972274360486942</v>
      </c>
      <c r="N34" s="96">
        <f t="shared" si="29"/>
        <v>0.15571319692794747</v>
      </c>
      <c r="O34" s="99">
        <f t="shared" si="30"/>
        <v>475</v>
      </c>
      <c r="P34" s="89">
        <f t="shared" si="31"/>
        <v>0.30351437699680511</v>
      </c>
      <c r="Q34" s="120">
        <v>2</v>
      </c>
      <c r="R34" s="79">
        <v>1</v>
      </c>
      <c r="S34" s="89">
        <f t="shared" si="32"/>
        <v>0.15722543352601157</v>
      </c>
      <c r="T34" s="83">
        <f t="shared" si="33"/>
        <v>0.14088944904573281</v>
      </c>
      <c r="U34" s="91">
        <v>169031.25098039216</v>
      </c>
      <c r="V34" s="91">
        <v>163440.3571884984</v>
      </c>
      <c r="W34" s="106">
        <f t="shared" si="34"/>
        <v>5590.893791893759</v>
      </c>
      <c r="X34" s="103">
        <f t="shared" si="35"/>
        <v>3.4207547560886023E-2</v>
      </c>
    </row>
    <row r="35" spans="2:24" x14ac:dyDescent="0.2">
      <c r="B35" s="119" t="s">
        <v>31</v>
      </c>
      <c r="C35" s="108">
        <v>2107</v>
      </c>
      <c r="D35" s="155">
        <v>1079</v>
      </c>
      <c r="E35" s="83">
        <f t="shared" si="24"/>
        <v>0.51210251542477458</v>
      </c>
      <c r="F35" s="108">
        <v>1312</v>
      </c>
      <c r="G35" s="108">
        <v>764</v>
      </c>
      <c r="H35" s="96">
        <f t="shared" si="25"/>
        <v>0.58231707317073167</v>
      </c>
      <c r="I35" s="97">
        <f t="shared" si="26"/>
        <v>795</v>
      </c>
      <c r="J35" s="98">
        <f t="shared" si="27"/>
        <v>0.60594512195121952</v>
      </c>
      <c r="K35" s="121">
        <v>2</v>
      </c>
      <c r="L35" s="121">
        <v>5</v>
      </c>
      <c r="M35" s="89">
        <f t="shared" si="28"/>
        <v>0.11299404729983376</v>
      </c>
      <c r="N35" s="96">
        <f t="shared" si="29"/>
        <v>7.6918567157178874E-2</v>
      </c>
      <c r="O35" s="99">
        <f t="shared" si="30"/>
        <v>315</v>
      </c>
      <c r="P35" s="89">
        <f t="shared" si="31"/>
        <v>0.41230366492146597</v>
      </c>
      <c r="Q35" s="121">
        <v>4</v>
      </c>
      <c r="R35" s="79">
        <v>6</v>
      </c>
      <c r="S35" s="89">
        <f t="shared" si="32"/>
        <v>8.3159922928709051E-2</v>
      </c>
      <c r="T35" s="83">
        <f t="shared" si="33"/>
        <v>6.8779258192293843E-2</v>
      </c>
      <c r="U35" s="91">
        <v>223958.64874884152</v>
      </c>
      <c r="V35" s="91">
        <v>218454.58115183245</v>
      </c>
      <c r="W35" s="106">
        <f t="shared" si="34"/>
        <v>5504.067597009067</v>
      </c>
      <c r="X35" s="103">
        <f t="shared" si="35"/>
        <v>2.519547801647417E-2</v>
      </c>
    </row>
    <row r="36" spans="2:24" x14ac:dyDescent="0.2">
      <c r="B36" s="119" t="s">
        <v>32</v>
      </c>
      <c r="C36" s="108">
        <v>399</v>
      </c>
      <c r="D36" s="155">
        <v>288</v>
      </c>
      <c r="E36" s="83">
        <f t="shared" si="24"/>
        <v>0.72180451127819545</v>
      </c>
      <c r="F36" s="108">
        <v>319</v>
      </c>
      <c r="G36" s="108">
        <v>279</v>
      </c>
      <c r="H36" s="96">
        <f t="shared" si="25"/>
        <v>0.87460815047021945</v>
      </c>
      <c r="I36" s="97">
        <f t="shared" si="26"/>
        <v>80</v>
      </c>
      <c r="J36" s="98">
        <f t="shared" si="27"/>
        <v>0.2507836990595611</v>
      </c>
      <c r="K36" s="121">
        <v>11</v>
      </c>
      <c r="L36" s="121">
        <v>13</v>
      </c>
      <c r="M36" s="89">
        <f t="shared" si="28"/>
        <v>2.1397543840832305E-2</v>
      </c>
      <c r="N36" s="96">
        <f t="shared" si="29"/>
        <v>1.8701999179222606E-2</v>
      </c>
      <c r="O36" s="99">
        <f t="shared" si="30"/>
        <v>9</v>
      </c>
      <c r="P36" s="89">
        <f t="shared" si="31"/>
        <v>3.2258064516129031E-2</v>
      </c>
      <c r="Q36" s="121">
        <v>11</v>
      </c>
      <c r="R36" s="79">
        <v>11</v>
      </c>
      <c r="S36" s="89">
        <f t="shared" si="32"/>
        <v>2.2196531791907514E-2</v>
      </c>
      <c r="T36" s="83">
        <f t="shared" si="33"/>
        <v>2.511703276917537E-2</v>
      </c>
      <c r="U36" s="91">
        <v>275333.22569444444</v>
      </c>
      <c r="V36" s="91">
        <v>234441.7634408602</v>
      </c>
      <c r="W36" s="106">
        <f t="shared" si="34"/>
        <v>40891.462253584235</v>
      </c>
      <c r="X36" s="103">
        <f t="shared" si="35"/>
        <v>0.17442055397224238</v>
      </c>
    </row>
    <row r="37" spans="2:24" x14ac:dyDescent="0.2">
      <c r="B37" s="119" t="s">
        <v>33</v>
      </c>
      <c r="C37" s="108">
        <v>863</v>
      </c>
      <c r="D37" s="155">
        <v>838</v>
      </c>
      <c r="E37" s="83">
        <f t="shared" si="24"/>
        <v>0.97103128621089219</v>
      </c>
      <c r="F37" s="108">
        <v>923</v>
      </c>
      <c r="G37" s="108">
        <v>481</v>
      </c>
      <c r="H37" s="96">
        <f t="shared" si="25"/>
        <v>0.52112676056338025</v>
      </c>
      <c r="I37" s="97">
        <f t="shared" si="26"/>
        <v>-60</v>
      </c>
      <c r="J37" s="98">
        <f t="shared" si="27"/>
        <v>-6.500541711809317E-2</v>
      </c>
      <c r="K37" s="121">
        <v>9</v>
      </c>
      <c r="L37" s="121">
        <v>9</v>
      </c>
      <c r="M37" s="89">
        <f t="shared" si="28"/>
        <v>4.6280903094331527E-2</v>
      </c>
      <c r="N37" s="96">
        <f t="shared" si="29"/>
        <v>5.4112681010728733E-2</v>
      </c>
      <c r="O37" s="99">
        <f t="shared" si="30"/>
        <v>357</v>
      </c>
      <c r="P37" s="89">
        <f t="shared" si="31"/>
        <v>0.74220374220374219</v>
      </c>
      <c r="Q37" s="121">
        <v>7</v>
      </c>
      <c r="R37" s="79">
        <v>9</v>
      </c>
      <c r="S37" s="89">
        <f t="shared" si="32"/>
        <v>6.4585741811175337E-2</v>
      </c>
      <c r="T37" s="83">
        <f t="shared" si="33"/>
        <v>4.3302124594886568E-2</v>
      </c>
      <c r="U37" s="91">
        <v>195385.54892601431</v>
      </c>
      <c r="V37" s="91">
        <v>238760.86486486485</v>
      </c>
      <c r="W37" s="106">
        <f t="shared" si="34"/>
        <v>-43375.315938850545</v>
      </c>
      <c r="X37" s="103">
        <f t="shared" si="35"/>
        <v>-0.18166844873593643</v>
      </c>
    </row>
    <row r="38" spans="2:24" x14ac:dyDescent="0.2">
      <c r="B38" s="119" t="s">
        <v>34</v>
      </c>
      <c r="C38" s="108">
        <v>2046</v>
      </c>
      <c r="D38" s="155">
        <v>808</v>
      </c>
      <c r="E38" s="83">
        <f t="shared" si="24"/>
        <v>0.39491691104594329</v>
      </c>
      <c r="F38" s="108">
        <v>1593</v>
      </c>
      <c r="G38" s="108">
        <v>1113</v>
      </c>
      <c r="H38" s="96">
        <f t="shared" si="25"/>
        <v>0.69868173258003763</v>
      </c>
      <c r="I38" s="97">
        <f t="shared" si="26"/>
        <v>453</v>
      </c>
      <c r="J38" s="98">
        <f t="shared" si="27"/>
        <v>0.28436911487758948</v>
      </c>
      <c r="K38" s="121">
        <v>4</v>
      </c>
      <c r="L38" s="121">
        <v>4</v>
      </c>
      <c r="M38" s="89">
        <f t="shared" si="28"/>
        <v>0.10972274360486942</v>
      </c>
      <c r="N38" s="96">
        <f t="shared" si="29"/>
        <v>9.3392741982763677E-2</v>
      </c>
      <c r="O38" s="99">
        <f t="shared" si="30"/>
        <v>-305</v>
      </c>
      <c r="P38" s="89">
        <f t="shared" si="31"/>
        <v>-0.27403414195867026</v>
      </c>
      <c r="Q38" s="121">
        <v>8</v>
      </c>
      <c r="R38" s="79">
        <v>4</v>
      </c>
      <c r="S38" s="89">
        <f t="shared" si="32"/>
        <v>6.2273603082851639E-2</v>
      </c>
      <c r="T38" s="83">
        <f t="shared" si="33"/>
        <v>0.10019805545552755</v>
      </c>
      <c r="U38" s="91">
        <v>244468.18316831684</v>
      </c>
      <c r="V38" s="91">
        <v>197169.70080862535</v>
      </c>
      <c r="W38" s="106">
        <f t="shared" si="34"/>
        <v>47298.482359691494</v>
      </c>
      <c r="X38" s="103">
        <f t="shared" si="35"/>
        <v>0.23988717417388494</v>
      </c>
    </row>
    <row r="39" spans="2:24" x14ac:dyDescent="0.2">
      <c r="B39" s="119" t="s">
        <v>35</v>
      </c>
      <c r="C39" s="108">
        <v>1547</v>
      </c>
      <c r="D39" s="155">
        <v>99</v>
      </c>
      <c r="E39" s="83">
        <f t="shared" si="24"/>
        <v>6.3994828700711048E-2</v>
      </c>
      <c r="F39" s="108">
        <v>1293</v>
      </c>
      <c r="G39" s="108">
        <v>219</v>
      </c>
      <c r="H39" s="96">
        <f t="shared" si="25"/>
        <v>0.16937354988399073</v>
      </c>
      <c r="I39" s="97">
        <f t="shared" si="26"/>
        <v>254</v>
      </c>
      <c r="J39" s="98">
        <f t="shared" si="27"/>
        <v>0.19644238205723125</v>
      </c>
      <c r="K39" s="121">
        <v>7</v>
      </c>
      <c r="L39" s="121">
        <v>7</v>
      </c>
      <c r="M39" s="89">
        <f t="shared" si="28"/>
        <v>8.2962406821472628E-2</v>
      </c>
      <c r="N39" s="96">
        <f t="shared" si="29"/>
        <v>7.5804654980359973E-2</v>
      </c>
      <c r="O39" s="99">
        <f t="shared" si="30"/>
        <v>-120</v>
      </c>
      <c r="P39" s="89">
        <f t="shared" si="31"/>
        <v>-0.54794520547945202</v>
      </c>
      <c r="Q39" s="121">
        <v>17</v>
      </c>
      <c r="R39" s="79">
        <v>14</v>
      </c>
      <c r="S39" s="89">
        <f t="shared" si="32"/>
        <v>7.6300578034682077E-3</v>
      </c>
      <c r="T39" s="83">
        <f t="shared" si="33"/>
        <v>1.9715520345696794E-2</v>
      </c>
      <c r="U39" s="91">
        <v>157552.74747474748</v>
      </c>
      <c r="V39" s="91">
        <v>141577.62557077626</v>
      </c>
      <c r="W39" s="106">
        <f t="shared" si="34"/>
        <v>15975.121903971216</v>
      </c>
      <c r="X39" s="103">
        <f t="shared" si="35"/>
        <v>0.11283648697713941</v>
      </c>
    </row>
    <row r="40" spans="2:24" x14ac:dyDescent="0.2">
      <c r="B40" s="119"/>
      <c r="C40" s="108"/>
      <c r="D40" s="155"/>
      <c r="E40" s="122"/>
      <c r="F40" s="123"/>
      <c r="G40" s="123"/>
      <c r="H40" s="96"/>
      <c r="I40" s="97"/>
      <c r="J40" s="98"/>
      <c r="K40" s="122"/>
      <c r="L40" s="121"/>
      <c r="M40" s="89"/>
      <c r="N40" s="96"/>
      <c r="O40" s="99"/>
      <c r="P40" s="89"/>
      <c r="Q40" s="122"/>
      <c r="R40" s="79"/>
      <c r="S40" s="89"/>
      <c r="T40" s="100"/>
      <c r="U40" s="91"/>
      <c r="V40" s="91"/>
      <c r="W40" s="81"/>
      <c r="X40" s="103"/>
    </row>
    <row r="41" spans="2:24" x14ac:dyDescent="0.2">
      <c r="B41" s="124" t="s">
        <v>36</v>
      </c>
      <c r="C41" s="112">
        <v>6214</v>
      </c>
      <c r="D41" s="154">
        <v>4666</v>
      </c>
      <c r="E41" s="90">
        <f t="shared" ref="E41:E44" si="36">(D41/C41)</f>
        <v>0.75088509816543292</v>
      </c>
      <c r="F41" s="112">
        <v>5140</v>
      </c>
      <c r="G41" s="112">
        <v>3545</v>
      </c>
      <c r="H41" s="84">
        <f t="shared" ref="H41:H44" si="37">(G41/F41)</f>
        <v>0.68968871595330739</v>
      </c>
      <c r="I41" s="85">
        <f t="shared" ref="I41:I44" si="38">(C41-F41)</f>
        <v>1074</v>
      </c>
      <c r="J41" s="86">
        <f t="shared" ref="J41:J44" si="39">(I41/F41)</f>
        <v>0.20894941634241246</v>
      </c>
      <c r="K41" s="125"/>
      <c r="L41" s="126"/>
      <c r="M41" s="87">
        <f t="shared" ref="M41:M44" si="40">(C41/C$15)</f>
        <v>0.33324395345095725</v>
      </c>
      <c r="N41" s="84">
        <f t="shared" ref="N41:N44" si="41">(F41/F$15)</f>
        <v>0.30134255730785015</v>
      </c>
      <c r="O41" s="88">
        <f t="shared" ref="O41:O44" si="42">(D41-G41)</f>
        <v>1121</v>
      </c>
      <c r="P41" s="87">
        <f t="shared" ref="P41:P44" si="43">(O41/G41)</f>
        <v>0.31622002820874473</v>
      </c>
      <c r="Q41" s="125"/>
      <c r="R41" s="60"/>
      <c r="S41" s="87">
        <f t="shared" ref="S41:S44" si="44">(D41/D$15)</f>
        <v>0.35961464354527939</v>
      </c>
      <c r="T41" s="90">
        <f t="shared" ref="T41:T44" si="45">(G41/G$15)</f>
        <v>0.31913935902052576</v>
      </c>
      <c r="U41" s="104">
        <v>241624.8002571796</v>
      </c>
      <c r="V41" s="104">
        <v>220520.0095909732</v>
      </c>
      <c r="W41" s="93">
        <f t="shared" ref="W41:W44" si="46">(U41-V41)</f>
        <v>21104.790666206391</v>
      </c>
      <c r="X41" s="94">
        <f t="shared" ref="X41:X44" si="47">(W41/V41)</f>
        <v>9.5704651497848917E-2</v>
      </c>
    </row>
    <row r="42" spans="2:24" x14ac:dyDescent="0.2">
      <c r="B42" s="119" t="s">
        <v>37</v>
      </c>
      <c r="C42" s="108">
        <v>2000</v>
      </c>
      <c r="D42" s="155">
        <v>1584</v>
      </c>
      <c r="E42" s="83">
        <f t="shared" si="36"/>
        <v>0.79200000000000004</v>
      </c>
      <c r="F42" s="108">
        <v>1303</v>
      </c>
      <c r="G42" s="108">
        <v>740</v>
      </c>
      <c r="H42" s="96">
        <f t="shared" si="37"/>
        <v>0.56792018419032997</v>
      </c>
      <c r="I42" s="97">
        <f t="shared" si="38"/>
        <v>697</v>
      </c>
      <c r="J42" s="98">
        <f t="shared" si="39"/>
        <v>0.5349194167306216</v>
      </c>
      <c r="K42" s="121">
        <v>5</v>
      </c>
      <c r="L42" s="121">
        <v>6</v>
      </c>
      <c r="M42" s="89">
        <f t="shared" si="40"/>
        <v>0.10725585885128976</v>
      </c>
      <c r="N42" s="96">
        <f t="shared" si="41"/>
        <v>7.6390924547106762E-2</v>
      </c>
      <c r="O42" s="99">
        <f t="shared" si="42"/>
        <v>844</v>
      </c>
      <c r="P42" s="89">
        <f t="shared" si="43"/>
        <v>1.1405405405405404</v>
      </c>
      <c r="Q42" s="121">
        <v>3</v>
      </c>
      <c r="R42" s="79">
        <v>7</v>
      </c>
      <c r="S42" s="89">
        <f t="shared" si="44"/>
        <v>0.12208092485549132</v>
      </c>
      <c r="T42" s="83">
        <f t="shared" si="45"/>
        <v>6.6618653222902419E-2</v>
      </c>
      <c r="U42" s="91">
        <v>253880.98169191918</v>
      </c>
      <c r="V42" s="91">
        <v>218782.06621621622</v>
      </c>
      <c r="W42" s="106">
        <f t="shared" si="46"/>
        <v>35098.915475702961</v>
      </c>
      <c r="X42" s="103">
        <f t="shared" si="47"/>
        <v>0.16042866804729636</v>
      </c>
    </row>
    <row r="43" spans="2:24" x14ac:dyDescent="0.2">
      <c r="B43" s="119" t="s">
        <v>38</v>
      </c>
      <c r="C43" s="108">
        <v>1947</v>
      </c>
      <c r="D43" s="155">
        <v>989</v>
      </c>
      <c r="E43" s="83">
        <f t="shared" si="36"/>
        <v>0.50796096558808423</v>
      </c>
      <c r="F43" s="108">
        <v>2080</v>
      </c>
      <c r="G43" s="108">
        <v>1367</v>
      </c>
      <c r="H43" s="96">
        <f t="shared" si="37"/>
        <v>0.65721153846153846</v>
      </c>
      <c r="I43" s="97">
        <f t="shared" si="38"/>
        <v>-133</v>
      </c>
      <c r="J43" s="98">
        <f t="shared" si="39"/>
        <v>-6.3942307692307687E-2</v>
      </c>
      <c r="K43" s="121">
        <v>6</v>
      </c>
      <c r="L43" s="121">
        <v>2</v>
      </c>
      <c r="M43" s="89">
        <f t="shared" si="40"/>
        <v>0.10441357859173057</v>
      </c>
      <c r="N43" s="96">
        <f t="shared" si="41"/>
        <v>0.12194406988333235</v>
      </c>
      <c r="O43" s="99">
        <f t="shared" si="42"/>
        <v>-378</v>
      </c>
      <c r="P43" s="89">
        <f t="shared" si="43"/>
        <v>-0.2765179224579371</v>
      </c>
      <c r="Q43" s="121">
        <v>5</v>
      </c>
      <c r="R43" s="79">
        <v>3</v>
      </c>
      <c r="S43" s="89">
        <f t="shared" si="44"/>
        <v>7.6223506743737957E-2</v>
      </c>
      <c r="T43" s="83">
        <f t="shared" si="45"/>
        <v>0.12306445804825351</v>
      </c>
      <c r="U43" s="91">
        <v>234728.63094034378</v>
      </c>
      <c r="V43" s="91">
        <v>218519.03950256036</v>
      </c>
      <c r="W43" s="106">
        <f t="shared" si="46"/>
        <v>16209.591437783412</v>
      </c>
      <c r="X43" s="103">
        <f t="shared" si="47"/>
        <v>7.4179309385045536E-2</v>
      </c>
    </row>
    <row r="44" spans="2:24" x14ac:dyDescent="0.2">
      <c r="B44" s="119" t="s">
        <v>39</v>
      </c>
      <c r="C44" s="108">
        <v>2267</v>
      </c>
      <c r="D44" s="155">
        <v>2093</v>
      </c>
      <c r="E44" s="83">
        <f t="shared" si="36"/>
        <v>0.92324658138509041</v>
      </c>
      <c r="F44" s="108">
        <v>1757</v>
      </c>
      <c r="G44" s="108">
        <v>1438</v>
      </c>
      <c r="H44" s="96">
        <f t="shared" si="37"/>
        <v>0.81844052361980646</v>
      </c>
      <c r="I44" s="97">
        <f t="shared" si="38"/>
        <v>510</v>
      </c>
      <c r="J44" s="98">
        <f t="shared" si="39"/>
        <v>0.29026750142287994</v>
      </c>
      <c r="K44" s="121">
        <v>1</v>
      </c>
      <c r="L44" s="121">
        <v>3</v>
      </c>
      <c r="M44" s="89">
        <f t="shared" si="40"/>
        <v>0.12157451600793694</v>
      </c>
      <c r="N44" s="96">
        <f t="shared" si="41"/>
        <v>0.10300756287741103</v>
      </c>
      <c r="O44" s="99">
        <f t="shared" si="42"/>
        <v>655</v>
      </c>
      <c r="P44" s="89">
        <f t="shared" si="43"/>
        <v>0.45549374130737136</v>
      </c>
      <c r="Q44" s="121">
        <v>1</v>
      </c>
      <c r="R44" s="79">
        <v>2</v>
      </c>
      <c r="S44" s="89">
        <f t="shared" si="44"/>
        <v>0.16131021194605011</v>
      </c>
      <c r="T44" s="83">
        <f t="shared" si="45"/>
        <v>0.12945624774936981</v>
      </c>
      <c r="U44" s="91">
        <v>235607.84854276158</v>
      </c>
      <c r="V44" s="91">
        <v>223316.53546592488</v>
      </c>
      <c r="W44" s="106">
        <f t="shared" si="46"/>
        <v>12291.313076836697</v>
      </c>
      <c r="X44" s="103">
        <f t="shared" si="47"/>
        <v>5.5039869981827597E-2</v>
      </c>
    </row>
    <row r="45" spans="2:24" x14ac:dyDescent="0.2">
      <c r="B45" s="119"/>
      <c r="C45" s="108"/>
      <c r="D45" s="155"/>
      <c r="E45" s="122"/>
      <c r="F45" s="123"/>
      <c r="G45" s="123"/>
      <c r="H45" s="96"/>
      <c r="I45" s="97"/>
      <c r="J45" s="98"/>
      <c r="K45" s="122"/>
      <c r="L45" s="121"/>
      <c r="M45" s="89"/>
      <c r="N45" s="96"/>
      <c r="O45" s="99"/>
      <c r="P45" s="89"/>
      <c r="Q45" s="122"/>
      <c r="R45" s="79"/>
      <c r="S45" s="89"/>
      <c r="T45" s="100"/>
      <c r="U45" s="91"/>
      <c r="V45" s="91"/>
      <c r="W45" s="81"/>
      <c r="X45" s="103"/>
    </row>
    <row r="46" spans="2:24" x14ac:dyDescent="0.2">
      <c r="B46" s="124" t="s">
        <v>40</v>
      </c>
      <c r="C46" s="112">
        <v>1849</v>
      </c>
      <c r="D46" s="154">
        <v>1741</v>
      </c>
      <c r="E46" s="90">
        <f t="shared" ref="E46:E49" si="48">(D46/C46)</f>
        <v>0.94159004867495943</v>
      </c>
      <c r="F46" s="112">
        <v>2187</v>
      </c>
      <c r="G46" s="112">
        <v>1879</v>
      </c>
      <c r="H46" s="84">
        <f t="shared" ref="H46:H49" si="49">(G46/F46)</f>
        <v>0.85916780978509377</v>
      </c>
      <c r="I46" s="85">
        <f t="shared" ref="I46:I49" si="50">(C46-F46)</f>
        <v>-338</v>
      </c>
      <c r="J46" s="86">
        <f t="shared" ref="J46:J49" si="51">(I46/F46)</f>
        <v>-0.1545496113397348</v>
      </c>
      <c r="K46" s="126"/>
      <c r="L46" s="126"/>
      <c r="M46" s="87">
        <f t="shared" ref="M46:M49" si="52">(C46/C$15)</f>
        <v>9.915804150801738E-2</v>
      </c>
      <c r="N46" s="84">
        <f t="shared" ref="N46:N49" si="53">(F46/F$15)</f>
        <v>0.128217154247523</v>
      </c>
      <c r="O46" s="88">
        <f t="shared" ref="O46:O49" si="54">(D46-G46)</f>
        <v>-138</v>
      </c>
      <c r="P46" s="87">
        <f t="shared" ref="P46:P49" si="55">(O46/G46)</f>
        <v>-7.3443320915380528E-2</v>
      </c>
      <c r="Q46" s="126"/>
      <c r="R46" s="60"/>
      <c r="S46" s="87">
        <f t="shared" ref="S46:S49" si="56">(D46/D$15)</f>
        <v>0.1341811175337187</v>
      </c>
      <c r="T46" s="90">
        <f t="shared" ref="T46:T49" si="57">(G46/G$15)</f>
        <v>0.16915736406193735</v>
      </c>
      <c r="U46" s="104">
        <v>209718.29350947731</v>
      </c>
      <c r="V46" s="104">
        <v>200873.1287919106</v>
      </c>
      <c r="W46" s="93">
        <f t="shared" ref="W46:W49" si="58">(U46-V46)</f>
        <v>8845.1647175667167</v>
      </c>
      <c r="X46" s="94">
        <f t="shared" ref="X46:X49" si="59">(W46/V46)</f>
        <v>4.4033588617667423E-2</v>
      </c>
    </row>
    <row r="47" spans="2:24" x14ac:dyDescent="0.2">
      <c r="B47" s="119" t="s">
        <v>41</v>
      </c>
      <c r="C47" s="108">
        <v>184</v>
      </c>
      <c r="D47" s="155">
        <v>184</v>
      </c>
      <c r="E47" s="83">
        <f t="shared" si="48"/>
        <v>1</v>
      </c>
      <c r="F47" s="108">
        <v>332</v>
      </c>
      <c r="G47" s="108">
        <v>327</v>
      </c>
      <c r="H47" s="96">
        <f t="shared" si="49"/>
        <v>0.98493975903614461</v>
      </c>
      <c r="I47" s="97">
        <f t="shared" si="50"/>
        <v>-148</v>
      </c>
      <c r="J47" s="98">
        <f t="shared" si="51"/>
        <v>-0.44578313253012047</v>
      </c>
      <c r="K47" s="121">
        <v>16</v>
      </c>
      <c r="L47" s="121">
        <v>11</v>
      </c>
      <c r="M47" s="89">
        <f t="shared" si="52"/>
        <v>9.8675390143186572E-3</v>
      </c>
      <c r="N47" s="96">
        <f t="shared" si="53"/>
        <v>1.9464149615993433E-2</v>
      </c>
      <c r="O47" s="99">
        <f t="shared" si="54"/>
        <v>-143</v>
      </c>
      <c r="P47" s="89">
        <f t="shared" si="55"/>
        <v>-0.43730886850152906</v>
      </c>
      <c r="Q47" s="121">
        <v>14</v>
      </c>
      <c r="R47" s="79">
        <v>10</v>
      </c>
      <c r="S47" s="89">
        <f t="shared" si="56"/>
        <v>1.4181117533718689E-2</v>
      </c>
      <c r="T47" s="83">
        <f t="shared" si="57"/>
        <v>2.9438242707958227E-2</v>
      </c>
      <c r="U47" s="91">
        <v>234430.92934782608</v>
      </c>
      <c r="V47" s="91">
        <v>225175.28440366974</v>
      </c>
      <c r="W47" s="106">
        <f t="shared" si="58"/>
        <v>9255.6449441563454</v>
      </c>
      <c r="X47" s="103">
        <f t="shared" si="59"/>
        <v>4.1104177879326367E-2</v>
      </c>
    </row>
    <row r="48" spans="2:24" x14ac:dyDescent="0.2">
      <c r="B48" s="119" t="s">
        <v>42</v>
      </c>
      <c r="C48" s="108">
        <v>734</v>
      </c>
      <c r="D48" s="155">
        <v>686</v>
      </c>
      <c r="E48" s="83">
        <f t="shared" si="48"/>
        <v>0.93460490463215262</v>
      </c>
      <c r="F48" s="108">
        <v>1214</v>
      </c>
      <c r="G48" s="108">
        <v>926</v>
      </c>
      <c r="H48" s="96">
        <f t="shared" si="49"/>
        <v>0.76276771004942334</v>
      </c>
      <c r="I48" s="97">
        <f t="shared" si="50"/>
        <v>-480</v>
      </c>
      <c r="J48" s="98">
        <f t="shared" si="51"/>
        <v>-0.39538714991762769</v>
      </c>
      <c r="K48" s="121">
        <v>10</v>
      </c>
      <c r="L48" s="121">
        <v>8</v>
      </c>
      <c r="M48" s="89">
        <f t="shared" si="52"/>
        <v>3.936290019842334E-2</v>
      </c>
      <c r="N48" s="96">
        <f t="shared" si="53"/>
        <v>7.1173125403060325E-2</v>
      </c>
      <c r="O48" s="99">
        <f t="shared" si="54"/>
        <v>-240</v>
      </c>
      <c r="P48" s="89">
        <f t="shared" si="55"/>
        <v>-0.25917926565874733</v>
      </c>
      <c r="Q48" s="121">
        <v>9</v>
      </c>
      <c r="R48" s="79">
        <v>5</v>
      </c>
      <c r="S48" s="89">
        <f t="shared" si="56"/>
        <v>5.287090558766859E-2</v>
      </c>
      <c r="T48" s="83">
        <f t="shared" si="57"/>
        <v>8.3363341735685992E-2</v>
      </c>
      <c r="U48" s="91">
        <v>210254.11516034984</v>
      </c>
      <c r="V48" s="91">
        <v>206893.99136069114</v>
      </c>
      <c r="W48" s="106">
        <f t="shared" si="58"/>
        <v>3360.1237996587006</v>
      </c>
      <c r="X48" s="103">
        <f t="shared" si="59"/>
        <v>1.6240799346370519E-2</v>
      </c>
    </row>
    <row r="49" spans="2:24" x14ac:dyDescent="0.2">
      <c r="B49" s="119" t="s">
        <v>43</v>
      </c>
      <c r="C49" s="108">
        <v>931</v>
      </c>
      <c r="D49" s="155">
        <v>871</v>
      </c>
      <c r="E49" s="83">
        <f t="shared" si="48"/>
        <v>0.93555316863587545</v>
      </c>
      <c r="F49" s="108">
        <v>641</v>
      </c>
      <c r="G49" s="108">
        <v>626</v>
      </c>
      <c r="H49" s="96">
        <f t="shared" si="49"/>
        <v>0.97659906396255847</v>
      </c>
      <c r="I49" s="97">
        <f t="shared" si="50"/>
        <v>290</v>
      </c>
      <c r="J49" s="98">
        <f t="shared" si="51"/>
        <v>0.45241809672386896</v>
      </c>
      <c r="K49" s="121">
        <v>8</v>
      </c>
      <c r="L49" s="121">
        <v>10</v>
      </c>
      <c r="M49" s="89">
        <f t="shared" si="52"/>
        <v>4.9927602295275382E-2</v>
      </c>
      <c r="N49" s="96">
        <f t="shared" si="53"/>
        <v>3.7579879228469247E-2</v>
      </c>
      <c r="O49" s="99">
        <f t="shared" si="54"/>
        <v>245</v>
      </c>
      <c r="P49" s="89">
        <f t="shared" si="55"/>
        <v>0.39137380191693288</v>
      </c>
      <c r="Q49" s="121">
        <v>6</v>
      </c>
      <c r="R49" s="79">
        <v>8</v>
      </c>
      <c r="S49" s="89">
        <f t="shared" si="56"/>
        <v>6.7129094412331405E-2</v>
      </c>
      <c r="T49" s="83">
        <f t="shared" si="57"/>
        <v>5.635577961829312E-2</v>
      </c>
      <c r="U49" s="91">
        <v>204075.70034443168</v>
      </c>
      <c r="V49" s="91">
        <v>179272.29233226838</v>
      </c>
      <c r="W49" s="106">
        <f t="shared" si="58"/>
        <v>24803.408012163301</v>
      </c>
      <c r="X49" s="103">
        <f t="shared" si="59"/>
        <v>0.13835605987673744</v>
      </c>
    </row>
    <row r="50" spans="2:24" x14ac:dyDescent="0.2">
      <c r="B50" s="119"/>
      <c r="C50" s="108"/>
      <c r="D50" s="155"/>
      <c r="E50" s="122"/>
      <c r="F50" s="123"/>
      <c r="G50" s="108"/>
      <c r="H50" s="96"/>
      <c r="I50" s="97"/>
      <c r="J50" s="98"/>
      <c r="K50" s="122"/>
      <c r="L50" s="121"/>
      <c r="M50" s="89"/>
      <c r="N50" s="96"/>
      <c r="O50" s="99"/>
      <c r="P50" s="89"/>
      <c r="Q50" s="122"/>
      <c r="R50" s="79"/>
      <c r="S50" s="89"/>
      <c r="T50" s="100"/>
      <c r="U50" s="91"/>
      <c r="V50" s="91"/>
      <c r="W50" s="81"/>
      <c r="X50" s="103"/>
    </row>
    <row r="51" spans="2:24" x14ac:dyDescent="0.2">
      <c r="B51" s="124" t="s">
        <v>44</v>
      </c>
      <c r="C51" s="112">
        <v>432</v>
      </c>
      <c r="D51" s="154">
        <v>428</v>
      </c>
      <c r="E51" s="90">
        <f t="shared" ref="E51:E54" si="60">(D51/C51)</f>
        <v>0.9907407407407407</v>
      </c>
      <c r="F51" s="112">
        <v>593</v>
      </c>
      <c r="G51" s="112">
        <v>462</v>
      </c>
      <c r="H51" s="84">
        <f t="shared" ref="H51:H54" si="61">(G51/F51)</f>
        <v>0.77908937605396289</v>
      </c>
      <c r="I51" s="85">
        <f t="shared" ref="I51:I54" si="62">(C51-F51)</f>
        <v>-161</v>
      </c>
      <c r="J51" s="86">
        <f t="shared" ref="J51:J54" si="63">(I51/F51)</f>
        <v>-0.27150084317032042</v>
      </c>
      <c r="K51" s="126"/>
      <c r="L51" s="126"/>
      <c r="M51" s="87">
        <f t="shared" ref="M51:M54" si="64">(C51/C$15)</f>
        <v>2.3167265511878588E-2</v>
      </c>
      <c r="N51" s="84">
        <f t="shared" ref="N51:N54" si="65">(F51/F$15)</f>
        <v>3.4765785308084655E-2</v>
      </c>
      <c r="O51" s="88">
        <f t="shared" ref="O51:O54" si="66">(D51-G51)</f>
        <v>-34</v>
      </c>
      <c r="P51" s="87">
        <f t="shared" ref="P51:P54" si="67">(O51/G51)</f>
        <v>-7.3593073593073599E-2</v>
      </c>
      <c r="Q51" s="126"/>
      <c r="R51" s="60"/>
      <c r="S51" s="87">
        <f t="shared" ref="S51:S54" si="68">(D51/D$15)</f>
        <v>3.2986512524084778E-2</v>
      </c>
      <c r="T51" s="90">
        <f t="shared" ref="T51:T54" si="69">(G51/G$15)</f>
        <v>4.159164566078502E-2</v>
      </c>
      <c r="U51" s="104">
        <v>274671.22429906542</v>
      </c>
      <c r="V51" s="104">
        <v>267271.92207792209</v>
      </c>
      <c r="W51" s="93">
        <f t="shared" ref="W51:W54" si="70">(U51-V51)</f>
        <v>7399.3022211433272</v>
      </c>
      <c r="X51" s="94">
        <f t="shared" ref="X51:X54" si="71">(W51/V51)</f>
        <v>2.7684547496111805E-2</v>
      </c>
    </row>
    <row r="52" spans="2:24" x14ac:dyDescent="0.2">
      <c r="B52" s="119" t="s">
        <v>45</v>
      </c>
      <c r="C52" s="108">
        <v>30</v>
      </c>
      <c r="D52" s="155">
        <v>30</v>
      </c>
      <c r="E52" s="83">
        <f t="shared" si="60"/>
        <v>1</v>
      </c>
      <c r="F52" s="108">
        <v>49</v>
      </c>
      <c r="G52" s="108">
        <v>20</v>
      </c>
      <c r="H52" s="96">
        <f t="shared" si="61"/>
        <v>0.40816326530612246</v>
      </c>
      <c r="I52" s="97">
        <f t="shared" si="62"/>
        <v>-19</v>
      </c>
      <c r="J52" s="98">
        <f t="shared" si="63"/>
        <v>-0.38775510204081631</v>
      </c>
      <c r="K52" s="121">
        <v>23</v>
      </c>
      <c r="L52" s="121">
        <v>21</v>
      </c>
      <c r="M52" s="89">
        <f t="shared" si="64"/>
        <v>1.6088378827693462E-3</v>
      </c>
      <c r="N52" s="96">
        <f t="shared" si="65"/>
        <v>2.872720877059272E-3</v>
      </c>
      <c r="O52" s="99">
        <f t="shared" si="66"/>
        <v>10</v>
      </c>
      <c r="P52" s="89">
        <f t="shared" si="67"/>
        <v>0.5</v>
      </c>
      <c r="Q52" s="121">
        <v>23</v>
      </c>
      <c r="R52" s="79">
        <v>24</v>
      </c>
      <c r="S52" s="89">
        <f t="shared" si="68"/>
        <v>2.3121387283236996E-3</v>
      </c>
      <c r="T52" s="83">
        <f t="shared" si="69"/>
        <v>1.8005041411595247E-3</v>
      </c>
      <c r="U52" s="91">
        <v>226576.96666666667</v>
      </c>
      <c r="V52" s="91">
        <v>205050</v>
      </c>
      <c r="W52" s="106">
        <f t="shared" si="70"/>
        <v>21526.966666666674</v>
      </c>
      <c r="X52" s="103">
        <f t="shared" si="71"/>
        <v>0.10498398764528981</v>
      </c>
    </row>
    <row r="53" spans="2:24" x14ac:dyDescent="0.2">
      <c r="B53" s="119" t="s">
        <v>46</v>
      </c>
      <c r="C53" s="108">
        <v>92</v>
      </c>
      <c r="D53" s="155">
        <v>92</v>
      </c>
      <c r="E53" s="83">
        <f t="shared" si="60"/>
        <v>1</v>
      </c>
      <c r="F53" s="108">
        <v>224</v>
      </c>
      <c r="G53" s="108">
        <v>224</v>
      </c>
      <c r="H53" s="96">
        <f t="shared" si="61"/>
        <v>1</v>
      </c>
      <c r="I53" s="97">
        <f t="shared" si="62"/>
        <v>-132</v>
      </c>
      <c r="J53" s="98">
        <f t="shared" si="63"/>
        <v>-0.5892857142857143</v>
      </c>
      <c r="K53" s="121">
        <v>19</v>
      </c>
      <c r="L53" s="121">
        <v>15</v>
      </c>
      <c r="M53" s="89">
        <f t="shared" si="64"/>
        <v>4.9337695071593286E-3</v>
      </c>
      <c r="N53" s="96">
        <f t="shared" si="65"/>
        <v>1.3132438295128101E-2</v>
      </c>
      <c r="O53" s="99">
        <f t="shared" si="66"/>
        <v>-132</v>
      </c>
      <c r="P53" s="89">
        <f t="shared" si="67"/>
        <v>-0.5892857142857143</v>
      </c>
      <c r="Q53" s="121">
        <v>18</v>
      </c>
      <c r="R53" s="79">
        <v>12</v>
      </c>
      <c r="S53" s="89">
        <f t="shared" si="68"/>
        <v>7.0905587668593445E-3</v>
      </c>
      <c r="T53" s="83">
        <f t="shared" si="69"/>
        <v>2.0165646380986675E-2</v>
      </c>
      <c r="U53" s="91">
        <v>398266.90217391303</v>
      </c>
      <c r="V53" s="91">
        <v>298028.18303571426</v>
      </c>
      <c r="W53" s="106">
        <f t="shared" si="70"/>
        <v>100238.71913819876</v>
      </c>
      <c r="X53" s="103">
        <f t="shared" si="71"/>
        <v>0.33633973175680049</v>
      </c>
    </row>
    <row r="54" spans="2:24" x14ac:dyDescent="0.2">
      <c r="B54" s="119" t="s">
        <v>47</v>
      </c>
      <c r="C54" s="108">
        <v>310</v>
      </c>
      <c r="D54" s="155">
        <v>306</v>
      </c>
      <c r="E54" s="83">
        <f t="shared" si="60"/>
        <v>0.98709677419354835</v>
      </c>
      <c r="F54" s="108">
        <v>320</v>
      </c>
      <c r="G54" s="108">
        <v>218</v>
      </c>
      <c r="H54" s="96">
        <f t="shared" si="61"/>
        <v>0.68125000000000002</v>
      </c>
      <c r="I54" s="97">
        <f t="shared" si="62"/>
        <v>-10</v>
      </c>
      <c r="J54" s="98">
        <f t="shared" si="63"/>
        <v>-3.125E-2</v>
      </c>
      <c r="K54" s="121">
        <v>12</v>
      </c>
      <c r="L54" s="121">
        <v>12</v>
      </c>
      <c r="M54" s="89">
        <f t="shared" si="64"/>
        <v>1.6624658121949912E-2</v>
      </c>
      <c r="N54" s="96">
        <f t="shared" si="65"/>
        <v>1.8760626135897285E-2</v>
      </c>
      <c r="O54" s="99">
        <f t="shared" si="66"/>
        <v>88</v>
      </c>
      <c r="P54" s="89">
        <f t="shared" si="67"/>
        <v>0.40366972477064222</v>
      </c>
      <c r="Q54" s="121">
        <v>10</v>
      </c>
      <c r="R54" s="79">
        <v>15</v>
      </c>
      <c r="S54" s="89">
        <f t="shared" si="68"/>
        <v>2.3583815028901733E-2</v>
      </c>
      <c r="T54" s="83">
        <f t="shared" si="69"/>
        <v>1.9625495138638819E-2</v>
      </c>
      <c r="U54" s="91">
        <v>242226.86274509804</v>
      </c>
      <c r="V54" s="91">
        <v>241377.59174311926</v>
      </c>
      <c r="W54" s="106">
        <f t="shared" si="70"/>
        <v>849.27100197877735</v>
      </c>
      <c r="X54" s="103">
        <f t="shared" si="71"/>
        <v>3.5184334877389743E-3</v>
      </c>
    </row>
    <row r="55" spans="2:24" x14ac:dyDescent="0.2">
      <c r="B55" s="119"/>
      <c r="C55" s="108"/>
      <c r="D55" s="155"/>
      <c r="E55" s="122"/>
      <c r="F55" s="123"/>
      <c r="G55" s="108"/>
      <c r="H55" s="96"/>
      <c r="I55" s="97"/>
      <c r="J55" s="98"/>
      <c r="K55" s="122"/>
      <c r="L55" s="121"/>
      <c r="M55" s="89"/>
      <c r="N55" s="96"/>
      <c r="O55" s="99"/>
      <c r="P55" s="89"/>
      <c r="Q55" s="122"/>
      <c r="R55" s="79"/>
      <c r="S55" s="89"/>
      <c r="T55" s="100"/>
      <c r="U55" s="91"/>
      <c r="V55" s="91"/>
      <c r="W55" s="81"/>
      <c r="X55" s="103"/>
    </row>
    <row r="56" spans="2:24" x14ac:dyDescent="0.2">
      <c r="B56" s="124" t="s">
        <v>48</v>
      </c>
      <c r="C56" s="112">
        <v>628</v>
      </c>
      <c r="D56" s="154">
        <v>540</v>
      </c>
      <c r="E56" s="90">
        <f t="shared" ref="E56:E61" si="72">(D56/C56)</f>
        <v>0.85987261146496818</v>
      </c>
      <c r="F56" s="112">
        <v>421</v>
      </c>
      <c r="G56" s="112">
        <v>419</v>
      </c>
      <c r="H56" s="84">
        <f t="shared" ref="H56:H61" si="73">(G56/F56)</f>
        <v>0.99524940617577196</v>
      </c>
      <c r="I56" s="85">
        <f t="shared" ref="I56:I61" si="74">(C56-F56)</f>
        <v>207</v>
      </c>
      <c r="J56" s="86">
        <f t="shared" ref="J56:J61" si="75">(I56/F56)</f>
        <v>0.49168646080760092</v>
      </c>
      <c r="K56" s="126"/>
      <c r="L56" s="126"/>
      <c r="M56" s="87">
        <f t="shared" ref="M56:M61" si="76">(C56/C$15)</f>
        <v>3.3678339679304982E-2</v>
      </c>
      <c r="N56" s="84">
        <f t="shared" ref="N56:N61" si="77">(F56/F$15)</f>
        <v>2.4681948760039867E-2</v>
      </c>
      <c r="O56" s="88">
        <f t="shared" ref="O56:O61" si="78">(D56-G56)</f>
        <v>121</v>
      </c>
      <c r="P56" s="87">
        <f t="shared" ref="P56:P61" si="79">(O56/G56)</f>
        <v>0.28878281622911695</v>
      </c>
      <c r="Q56" s="126"/>
      <c r="R56" s="60"/>
      <c r="S56" s="87">
        <f t="shared" ref="S56:S61" si="80">(D56/D$15)</f>
        <v>4.161849710982659E-2</v>
      </c>
      <c r="T56" s="90">
        <f t="shared" ref="T56:T61" si="81">(G56/G$15)</f>
        <v>3.7720561757292041E-2</v>
      </c>
      <c r="U56" s="104">
        <v>246579.88148148148</v>
      </c>
      <c r="V56" s="104">
        <v>236899.94988066825</v>
      </c>
      <c r="W56" s="93">
        <f t="shared" ref="W56:W61" si="82">(U56-V56)</f>
        <v>9679.93160081323</v>
      </c>
      <c r="X56" s="94">
        <f t="shared" ref="X56:X61" si="83">(W56/V56)</f>
        <v>4.0860842755303349E-2</v>
      </c>
    </row>
    <row r="57" spans="2:24" x14ac:dyDescent="0.2">
      <c r="B57" s="119" t="s">
        <v>49</v>
      </c>
      <c r="C57" s="108">
        <v>59</v>
      </c>
      <c r="D57" s="155">
        <v>59</v>
      </c>
      <c r="E57" s="83">
        <f t="shared" si="72"/>
        <v>1</v>
      </c>
      <c r="F57" s="108">
        <v>46</v>
      </c>
      <c r="G57" s="108">
        <v>46</v>
      </c>
      <c r="H57" s="96">
        <f t="shared" si="73"/>
        <v>1</v>
      </c>
      <c r="I57" s="97">
        <f t="shared" si="74"/>
        <v>13</v>
      </c>
      <c r="J57" s="98">
        <f t="shared" si="75"/>
        <v>0.28260869565217389</v>
      </c>
      <c r="K57" s="121">
        <v>20</v>
      </c>
      <c r="L57" s="121">
        <v>22</v>
      </c>
      <c r="M57" s="89">
        <f t="shared" si="76"/>
        <v>3.1640478361130478E-3</v>
      </c>
      <c r="N57" s="96">
        <f t="shared" si="77"/>
        <v>2.6968400070352346E-3</v>
      </c>
      <c r="O57" s="99">
        <f t="shared" si="78"/>
        <v>13</v>
      </c>
      <c r="P57" s="89">
        <f t="shared" si="79"/>
        <v>0.28260869565217389</v>
      </c>
      <c r="Q57" s="121">
        <v>20</v>
      </c>
      <c r="R57" s="79">
        <v>20</v>
      </c>
      <c r="S57" s="89">
        <f t="shared" si="80"/>
        <v>4.5472061657032756E-3</v>
      </c>
      <c r="T57" s="83">
        <f t="shared" si="81"/>
        <v>4.1411595246669064E-3</v>
      </c>
      <c r="U57" s="91">
        <v>179524.57627118644</v>
      </c>
      <c r="V57" s="91">
        <v>161446.52173913043</v>
      </c>
      <c r="W57" s="106">
        <f t="shared" si="82"/>
        <v>18078.054532056005</v>
      </c>
      <c r="X57" s="103">
        <f t="shared" si="83"/>
        <v>0.11197549713252419</v>
      </c>
    </row>
    <row r="58" spans="2:24" x14ac:dyDescent="0.2">
      <c r="B58" s="119" t="s">
        <v>50</v>
      </c>
      <c r="C58" s="108">
        <v>155</v>
      </c>
      <c r="D58" s="155">
        <v>155</v>
      </c>
      <c r="E58" s="83">
        <f t="shared" si="72"/>
        <v>1</v>
      </c>
      <c r="F58" s="108">
        <v>109</v>
      </c>
      <c r="G58" s="108">
        <v>109</v>
      </c>
      <c r="H58" s="96">
        <f t="shared" si="73"/>
        <v>1</v>
      </c>
      <c r="I58" s="97">
        <f t="shared" si="74"/>
        <v>46</v>
      </c>
      <c r="J58" s="98">
        <f t="shared" si="75"/>
        <v>0.42201834862385323</v>
      </c>
      <c r="K58" s="121">
        <v>17</v>
      </c>
      <c r="L58" s="121">
        <v>19</v>
      </c>
      <c r="M58" s="89">
        <f t="shared" si="76"/>
        <v>8.3123290609749562E-3</v>
      </c>
      <c r="N58" s="96">
        <f t="shared" si="77"/>
        <v>6.3903382775400133E-3</v>
      </c>
      <c r="O58" s="99">
        <f t="shared" si="78"/>
        <v>46</v>
      </c>
      <c r="P58" s="89">
        <f t="shared" si="79"/>
        <v>0.42201834862385323</v>
      </c>
      <c r="Q58" s="121">
        <v>16</v>
      </c>
      <c r="R58" s="79">
        <v>17</v>
      </c>
      <c r="S58" s="89">
        <f t="shared" si="80"/>
        <v>1.1946050096339113E-2</v>
      </c>
      <c r="T58" s="83">
        <f t="shared" si="81"/>
        <v>9.8127475693194095E-3</v>
      </c>
      <c r="U58" s="91">
        <v>238202.30967741937</v>
      </c>
      <c r="V58" s="91">
        <v>222516.376146789</v>
      </c>
      <c r="W58" s="106">
        <f t="shared" si="82"/>
        <v>15685.933530630369</v>
      </c>
      <c r="X58" s="103">
        <f t="shared" si="83"/>
        <v>7.0493389305795254E-2</v>
      </c>
    </row>
    <row r="59" spans="2:24" x14ac:dyDescent="0.2">
      <c r="B59" s="119" t="s">
        <v>51</v>
      </c>
      <c r="C59" s="108">
        <v>28</v>
      </c>
      <c r="D59" s="155">
        <v>28</v>
      </c>
      <c r="E59" s="83">
        <f t="shared" si="72"/>
        <v>1</v>
      </c>
      <c r="F59" s="108">
        <v>25</v>
      </c>
      <c r="G59" s="108">
        <v>25</v>
      </c>
      <c r="H59" s="96">
        <f t="shared" si="73"/>
        <v>1</v>
      </c>
      <c r="I59" s="97">
        <f t="shared" si="74"/>
        <v>3</v>
      </c>
      <c r="J59" s="98">
        <f t="shared" si="75"/>
        <v>0.12</v>
      </c>
      <c r="K59" s="121">
        <v>24</v>
      </c>
      <c r="L59" s="121">
        <v>24</v>
      </c>
      <c r="M59" s="89">
        <f t="shared" si="76"/>
        <v>1.5015820239180566E-3</v>
      </c>
      <c r="N59" s="96">
        <f t="shared" si="77"/>
        <v>1.4656739168669754E-3</v>
      </c>
      <c r="O59" s="99">
        <f t="shared" si="78"/>
        <v>3</v>
      </c>
      <c r="P59" s="89">
        <f t="shared" si="79"/>
        <v>0.12</v>
      </c>
      <c r="Q59" s="121">
        <v>24</v>
      </c>
      <c r="R59" s="79">
        <v>23</v>
      </c>
      <c r="S59" s="89">
        <f t="shared" si="80"/>
        <v>2.1579961464354529E-3</v>
      </c>
      <c r="T59" s="83">
        <f t="shared" si="81"/>
        <v>2.2506301764494059E-3</v>
      </c>
      <c r="U59" s="91">
        <v>256598.92857142858</v>
      </c>
      <c r="V59" s="91">
        <v>301136.88</v>
      </c>
      <c r="W59" s="106">
        <f t="shared" si="82"/>
        <v>-44537.951428571425</v>
      </c>
      <c r="X59" s="103">
        <f t="shared" si="83"/>
        <v>-0.14789935868556328</v>
      </c>
    </row>
    <row r="60" spans="2:24" x14ac:dyDescent="0.2">
      <c r="B60" s="119" t="s">
        <v>52</v>
      </c>
      <c r="C60" s="108">
        <v>279</v>
      </c>
      <c r="D60" s="155">
        <v>209</v>
      </c>
      <c r="E60" s="83">
        <f t="shared" si="72"/>
        <v>0.74910394265232971</v>
      </c>
      <c r="F60" s="108">
        <v>168</v>
      </c>
      <c r="G60" s="108">
        <v>166</v>
      </c>
      <c r="H60" s="96">
        <f t="shared" si="73"/>
        <v>0.98809523809523814</v>
      </c>
      <c r="I60" s="97">
        <f t="shared" si="74"/>
        <v>111</v>
      </c>
      <c r="J60" s="98">
        <f t="shared" si="75"/>
        <v>0.6607142857142857</v>
      </c>
      <c r="K60" s="121">
        <v>13</v>
      </c>
      <c r="L60" s="121">
        <v>17</v>
      </c>
      <c r="M60" s="89">
        <f t="shared" si="76"/>
        <v>1.4962192309754921E-2</v>
      </c>
      <c r="N60" s="96">
        <f t="shared" si="77"/>
        <v>9.8493287213460741E-3</v>
      </c>
      <c r="O60" s="99">
        <f t="shared" si="78"/>
        <v>43</v>
      </c>
      <c r="P60" s="89">
        <f t="shared" si="79"/>
        <v>0.25903614457831325</v>
      </c>
      <c r="Q60" s="121">
        <v>12</v>
      </c>
      <c r="R60" s="79">
        <v>16</v>
      </c>
      <c r="S60" s="89">
        <f t="shared" si="80"/>
        <v>1.6107899807321774E-2</v>
      </c>
      <c r="T60" s="83">
        <f t="shared" si="81"/>
        <v>1.4944184371624055E-2</v>
      </c>
      <c r="U60" s="91">
        <v>228566.95215311006</v>
      </c>
      <c r="V60" s="91">
        <v>205104.13855421686</v>
      </c>
      <c r="W60" s="106">
        <f t="shared" si="82"/>
        <v>23462.813598893204</v>
      </c>
      <c r="X60" s="103">
        <f t="shared" si="83"/>
        <v>0.11439463759377574</v>
      </c>
    </row>
    <row r="61" spans="2:24" x14ac:dyDescent="0.2">
      <c r="B61" s="119" t="s">
        <v>53</v>
      </c>
      <c r="C61" s="108">
        <v>107</v>
      </c>
      <c r="D61" s="155">
        <v>89</v>
      </c>
      <c r="E61" s="83">
        <f t="shared" si="72"/>
        <v>0.83177570093457942</v>
      </c>
      <c r="F61" s="108">
        <v>73</v>
      </c>
      <c r="G61" s="108">
        <v>73</v>
      </c>
      <c r="H61" s="96">
        <f t="shared" si="73"/>
        <v>1</v>
      </c>
      <c r="I61" s="97">
        <f t="shared" si="74"/>
        <v>34</v>
      </c>
      <c r="J61" s="98">
        <f t="shared" si="75"/>
        <v>0.46575342465753422</v>
      </c>
      <c r="K61" s="121">
        <v>18</v>
      </c>
      <c r="L61" s="121">
        <v>20</v>
      </c>
      <c r="M61" s="89">
        <f t="shared" si="76"/>
        <v>5.7381884485440014E-3</v>
      </c>
      <c r="N61" s="96">
        <f t="shared" si="77"/>
        <v>4.2797678372515678E-3</v>
      </c>
      <c r="O61" s="99">
        <f t="shared" si="78"/>
        <v>16</v>
      </c>
      <c r="P61" s="89">
        <f t="shared" si="79"/>
        <v>0.21917808219178081</v>
      </c>
      <c r="Q61" s="121">
        <v>19</v>
      </c>
      <c r="R61" s="79">
        <v>19</v>
      </c>
      <c r="S61" s="89">
        <f t="shared" si="80"/>
        <v>6.8593448940269747E-3</v>
      </c>
      <c r="T61" s="83">
        <f t="shared" si="81"/>
        <v>6.5718401152322654E-3</v>
      </c>
      <c r="U61" s="91">
        <v>344770.39325842698</v>
      </c>
      <c r="V61" s="91">
        <v>356226.64383561641</v>
      </c>
      <c r="W61" s="106">
        <f t="shared" si="82"/>
        <v>-11456.250577189436</v>
      </c>
      <c r="X61" s="103">
        <f t="shared" si="83"/>
        <v>-3.2160004804345887E-2</v>
      </c>
    </row>
    <row r="62" spans="2:24" x14ac:dyDescent="0.2">
      <c r="B62" s="119"/>
      <c r="C62" s="108"/>
      <c r="D62" s="155"/>
      <c r="E62" s="122"/>
      <c r="F62" s="123"/>
      <c r="G62" s="108"/>
      <c r="H62" s="96"/>
      <c r="I62" s="97"/>
      <c r="J62" s="98"/>
      <c r="K62" s="122"/>
      <c r="L62" s="121"/>
      <c r="M62" s="89"/>
      <c r="N62" s="96"/>
      <c r="O62" s="99"/>
      <c r="P62" s="89"/>
      <c r="Q62" s="122"/>
      <c r="R62" s="79"/>
      <c r="S62" s="89"/>
      <c r="T62" s="100"/>
      <c r="U62" s="91"/>
      <c r="V62" s="91"/>
      <c r="W62" s="81"/>
      <c r="X62" s="103"/>
    </row>
    <row r="63" spans="2:24" x14ac:dyDescent="0.2">
      <c r="B63" s="124" t="s">
        <v>54</v>
      </c>
      <c r="C63" s="112">
        <v>516</v>
      </c>
      <c r="D63" s="154">
        <v>448</v>
      </c>
      <c r="E63" s="90">
        <f t="shared" ref="E63:E67" si="84">(D63/C63)</f>
        <v>0.86821705426356588</v>
      </c>
      <c r="F63" s="112">
        <v>620</v>
      </c>
      <c r="G63" s="112">
        <v>382</v>
      </c>
      <c r="H63" s="84">
        <f t="shared" ref="H63:H67" si="85">(G63/F63)</f>
        <v>0.61612903225806448</v>
      </c>
      <c r="I63" s="85">
        <f t="shared" ref="I63:I67" si="86">(C63-F63)</f>
        <v>-104</v>
      </c>
      <c r="J63" s="86">
        <f t="shared" ref="J63:J67" si="87">(I63/F63)</f>
        <v>-0.16774193548387098</v>
      </c>
      <c r="K63" s="127"/>
      <c r="L63" s="126"/>
      <c r="M63" s="87">
        <f t="shared" ref="M63:M67" si="88">(C63/C$15)</f>
        <v>2.7672011583632757E-2</v>
      </c>
      <c r="N63" s="84">
        <f t="shared" ref="N63:N67" si="89">(F63/F$15)</f>
        <v>3.6348713138300993E-2</v>
      </c>
      <c r="O63" s="88">
        <f t="shared" ref="O63:O67" si="90">(D63-G63)</f>
        <v>66</v>
      </c>
      <c r="P63" s="87">
        <f t="shared" ref="P63:P67" si="91">(O63/G63)</f>
        <v>0.17277486910994763</v>
      </c>
      <c r="Q63" s="127"/>
      <c r="R63" s="60"/>
      <c r="S63" s="87">
        <f t="shared" ref="S63:S67" si="92">(D63/D$15)</f>
        <v>3.4527938342967246E-2</v>
      </c>
      <c r="T63" s="90">
        <f t="shared" ref="T63:T67" si="93">(G63/G$15)</f>
        <v>3.4389629096146922E-2</v>
      </c>
      <c r="U63" s="104">
        <v>192871.53125</v>
      </c>
      <c r="V63" s="104">
        <v>198988.7277486911</v>
      </c>
      <c r="W63" s="93">
        <f t="shared" ref="W63:W67" si="94">(U63-V63)</f>
        <v>-6117.1964986911044</v>
      </c>
      <c r="X63" s="94">
        <f t="shared" ref="X63:X67" si="95">(W63/V63)</f>
        <v>-3.0741422229789303E-2</v>
      </c>
    </row>
    <row r="64" spans="2:24" x14ac:dyDescent="0.2">
      <c r="B64" s="119" t="s">
        <v>55</v>
      </c>
      <c r="C64" s="108">
        <v>54</v>
      </c>
      <c r="D64" s="155">
        <v>52</v>
      </c>
      <c r="E64" s="83">
        <f t="shared" si="84"/>
        <v>0.96296296296296291</v>
      </c>
      <c r="F64" s="108">
        <v>36</v>
      </c>
      <c r="G64" s="108">
        <v>36</v>
      </c>
      <c r="H64" s="96">
        <f t="shared" si="85"/>
        <v>1</v>
      </c>
      <c r="I64" s="97">
        <f t="shared" si="86"/>
        <v>18</v>
      </c>
      <c r="J64" s="98">
        <f t="shared" si="87"/>
        <v>0.5</v>
      </c>
      <c r="K64" s="120">
        <v>21</v>
      </c>
      <c r="L64" s="121">
        <v>23</v>
      </c>
      <c r="M64" s="89">
        <f t="shared" si="88"/>
        <v>2.8959081889848234E-3</v>
      </c>
      <c r="N64" s="96">
        <f t="shared" si="89"/>
        <v>2.1105704402884446E-3</v>
      </c>
      <c r="O64" s="99">
        <f t="shared" si="90"/>
        <v>16</v>
      </c>
      <c r="P64" s="89">
        <f t="shared" si="91"/>
        <v>0.44444444444444442</v>
      </c>
      <c r="Q64" s="120">
        <v>21</v>
      </c>
      <c r="R64" s="79">
        <v>21</v>
      </c>
      <c r="S64" s="89">
        <f t="shared" si="92"/>
        <v>4.0077071290944124E-3</v>
      </c>
      <c r="T64" s="83">
        <f t="shared" si="93"/>
        <v>3.2409074540871445E-3</v>
      </c>
      <c r="U64" s="91">
        <v>218899.80769230769</v>
      </c>
      <c r="V64" s="91">
        <v>252861.55555555556</v>
      </c>
      <c r="W64" s="106">
        <f t="shared" si="94"/>
        <v>-33961.747863247874</v>
      </c>
      <c r="X64" s="103">
        <f t="shared" si="95"/>
        <v>-0.13430965331456338</v>
      </c>
    </row>
    <row r="65" spans="2:24" x14ac:dyDescent="0.2">
      <c r="B65" s="119" t="s">
        <v>56</v>
      </c>
      <c r="C65" s="108">
        <v>36</v>
      </c>
      <c r="D65" s="155">
        <v>36</v>
      </c>
      <c r="E65" s="83">
        <f t="shared" si="84"/>
        <v>1</v>
      </c>
      <c r="F65" s="108">
        <v>181</v>
      </c>
      <c r="G65" s="108">
        <v>31</v>
      </c>
      <c r="H65" s="96">
        <f t="shared" si="85"/>
        <v>0.17127071823204421</v>
      </c>
      <c r="I65" s="97">
        <f t="shared" si="86"/>
        <v>-145</v>
      </c>
      <c r="J65" s="98">
        <f t="shared" si="87"/>
        <v>-0.80110497237569056</v>
      </c>
      <c r="K65" s="120">
        <v>22</v>
      </c>
      <c r="L65" s="121">
        <v>16</v>
      </c>
      <c r="M65" s="89">
        <f t="shared" si="88"/>
        <v>1.9306054593232155E-3</v>
      </c>
      <c r="N65" s="96">
        <f t="shared" si="89"/>
        <v>1.0611479158116902E-2</v>
      </c>
      <c r="O65" s="99">
        <f t="shared" si="90"/>
        <v>5</v>
      </c>
      <c r="P65" s="89">
        <f t="shared" si="91"/>
        <v>0.16129032258064516</v>
      </c>
      <c r="Q65" s="120">
        <v>22</v>
      </c>
      <c r="R65" s="79">
        <v>22</v>
      </c>
      <c r="S65" s="89">
        <f t="shared" si="92"/>
        <v>2.7745664739884392E-3</v>
      </c>
      <c r="T65" s="83">
        <f t="shared" si="93"/>
        <v>2.7907814187972634E-3</v>
      </c>
      <c r="U65" s="91">
        <v>187527.22222222222</v>
      </c>
      <c r="V65" s="91">
        <v>199001.61290322582</v>
      </c>
      <c r="W65" s="106">
        <f t="shared" si="94"/>
        <v>-11474.390681003599</v>
      </c>
      <c r="X65" s="103">
        <f t="shared" si="95"/>
        <v>-5.7659787343450217E-2</v>
      </c>
    </row>
    <row r="66" spans="2:24" x14ac:dyDescent="0.2">
      <c r="B66" s="119" t="s">
        <v>57</v>
      </c>
      <c r="C66" s="108">
        <v>187</v>
      </c>
      <c r="D66" s="155">
        <v>171</v>
      </c>
      <c r="E66" s="83">
        <f t="shared" si="84"/>
        <v>0.91443850267379678</v>
      </c>
      <c r="F66" s="108">
        <v>137</v>
      </c>
      <c r="G66" s="108">
        <v>93</v>
      </c>
      <c r="H66" s="96">
        <f t="shared" si="85"/>
        <v>0.67883211678832112</v>
      </c>
      <c r="I66" s="97">
        <f t="shared" si="86"/>
        <v>50</v>
      </c>
      <c r="J66" s="98">
        <f t="shared" si="87"/>
        <v>0.36496350364963503</v>
      </c>
      <c r="K66" s="120">
        <v>15</v>
      </c>
      <c r="L66" s="121">
        <v>18</v>
      </c>
      <c r="M66" s="89">
        <f t="shared" si="88"/>
        <v>1.0028422802595591E-2</v>
      </c>
      <c r="N66" s="96">
        <f t="shared" si="89"/>
        <v>8.0318930644310248E-3</v>
      </c>
      <c r="O66" s="99">
        <f t="shared" si="90"/>
        <v>78</v>
      </c>
      <c r="P66" s="89">
        <f t="shared" si="91"/>
        <v>0.83870967741935487</v>
      </c>
      <c r="Q66" s="120">
        <v>15</v>
      </c>
      <c r="R66" s="79">
        <v>18</v>
      </c>
      <c r="S66" s="89">
        <f t="shared" si="92"/>
        <v>1.3179190751445087E-2</v>
      </c>
      <c r="T66" s="83">
        <f t="shared" si="93"/>
        <v>8.3723442563917901E-3</v>
      </c>
      <c r="U66" s="91">
        <v>163612.70175438595</v>
      </c>
      <c r="V66" s="91">
        <v>168293.08602150538</v>
      </c>
      <c r="W66" s="106">
        <f t="shared" si="94"/>
        <v>-4680.3842671194288</v>
      </c>
      <c r="X66" s="103">
        <f t="shared" si="95"/>
        <v>-2.7810912365831504E-2</v>
      </c>
    </row>
    <row r="67" spans="2:24" x14ac:dyDescent="0.2">
      <c r="B67" s="119" t="s">
        <v>58</v>
      </c>
      <c r="C67" s="108">
        <v>239</v>
      </c>
      <c r="D67" s="155">
        <v>189</v>
      </c>
      <c r="E67" s="83">
        <f t="shared" si="84"/>
        <v>0.79079497907949792</v>
      </c>
      <c r="F67" s="108">
        <v>266</v>
      </c>
      <c r="G67" s="108">
        <v>222</v>
      </c>
      <c r="H67" s="96">
        <f t="shared" si="85"/>
        <v>0.83458646616541354</v>
      </c>
      <c r="I67" s="97">
        <f t="shared" si="86"/>
        <v>-27</v>
      </c>
      <c r="J67" s="98">
        <f t="shared" si="87"/>
        <v>-0.10150375939849623</v>
      </c>
      <c r="K67" s="120">
        <v>14</v>
      </c>
      <c r="L67" s="121">
        <v>14</v>
      </c>
      <c r="M67" s="89">
        <f t="shared" si="88"/>
        <v>1.2817075132729125E-2</v>
      </c>
      <c r="N67" s="96">
        <f t="shared" si="89"/>
        <v>1.5594770475464618E-2</v>
      </c>
      <c r="O67" s="99">
        <f t="shared" si="90"/>
        <v>-33</v>
      </c>
      <c r="P67" s="89">
        <f t="shared" si="91"/>
        <v>-0.14864864864864866</v>
      </c>
      <c r="Q67" s="120">
        <v>13</v>
      </c>
      <c r="R67" s="79">
        <v>13</v>
      </c>
      <c r="S67" s="89">
        <f t="shared" si="92"/>
        <v>1.4566473988439306E-2</v>
      </c>
      <c r="T67" s="83">
        <f t="shared" si="93"/>
        <v>1.9985595966870724E-2</v>
      </c>
      <c r="U67" s="91">
        <v>213200.55026455026</v>
      </c>
      <c r="V67" s="91">
        <v>203109.77927927929</v>
      </c>
      <c r="W67" s="106">
        <f t="shared" si="94"/>
        <v>10090.770985270967</v>
      </c>
      <c r="X67" s="103">
        <f t="shared" si="95"/>
        <v>4.9681364536347562E-2</v>
      </c>
    </row>
    <row r="68" spans="2:24" ht="15" thickBot="1" x14ac:dyDescent="0.25">
      <c r="B68" s="128"/>
      <c r="C68" s="129"/>
      <c r="D68" s="156"/>
      <c r="E68" s="130"/>
      <c r="F68" s="131"/>
      <c r="G68" s="131"/>
      <c r="H68" s="122"/>
      <c r="I68" s="132"/>
      <c r="J68" s="133"/>
      <c r="K68" s="133"/>
      <c r="L68" s="133"/>
      <c r="M68" s="134"/>
      <c r="N68" s="135"/>
      <c r="O68" s="136"/>
      <c r="P68" s="133"/>
      <c r="Q68" s="133"/>
      <c r="R68" s="133"/>
      <c r="S68" s="133"/>
      <c r="T68" s="137"/>
      <c r="U68" s="131"/>
      <c r="V68" s="131"/>
      <c r="W68" s="138"/>
      <c r="X68" s="139"/>
    </row>
    <row r="69" spans="2:24" ht="15" thickTop="1" x14ac:dyDescent="0.2">
      <c r="B69" s="140"/>
      <c r="C69" s="140"/>
      <c r="D69" s="140"/>
      <c r="E69" s="140"/>
      <c r="F69" s="140"/>
      <c r="G69" s="140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0"/>
      <c r="U69" s="140"/>
      <c r="V69" s="142"/>
      <c r="W69" s="142"/>
      <c r="X69" s="142"/>
    </row>
    <row r="70" spans="2:24" x14ac:dyDescent="0.2">
      <c r="B70" s="143"/>
      <c r="C70" s="144"/>
      <c r="D70" s="6"/>
      <c r="E70" s="6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2"/>
      <c r="U70" s="2"/>
    </row>
    <row r="71" spans="2:24" x14ac:dyDescent="0.2">
      <c r="B71" s="145" t="s">
        <v>59</v>
      </c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</row>
    <row r="72" spans="2:24" x14ac:dyDescent="0.2">
      <c r="B72" s="145" t="s">
        <v>60</v>
      </c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</row>
  </sheetData>
  <mergeCells count="33">
    <mergeCell ref="S11:S13"/>
    <mergeCell ref="T11:T13"/>
    <mergeCell ref="U11:U13"/>
    <mergeCell ref="V11:V13"/>
    <mergeCell ref="W11:X11"/>
    <mergeCell ref="W12:W13"/>
    <mergeCell ref="X12:X13"/>
    <mergeCell ref="S9:T10"/>
    <mergeCell ref="U9:X10"/>
    <mergeCell ref="I11:I13"/>
    <mergeCell ref="J11:J13"/>
    <mergeCell ref="K11:K13"/>
    <mergeCell ref="L11:L13"/>
    <mergeCell ref="M11:M13"/>
    <mergeCell ref="N11:N13"/>
    <mergeCell ref="Q11:Q13"/>
    <mergeCell ref="R11:R13"/>
    <mergeCell ref="H9:H13"/>
    <mergeCell ref="I9:J10"/>
    <mergeCell ref="K9:L10"/>
    <mergeCell ref="M9:N10"/>
    <mergeCell ref="O9:P10"/>
    <mergeCell ref="Q9:R10"/>
    <mergeCell ref="B6:B13"/>
    <mergeCell ref="C6:E8"/>
    <mergeCell ref="F6:H8"/>
    <mergeCell ref="I6:N8"/>
    <mergeCell ref="O6:X8"/>
    <mergeCell ref="C9:C13"/>
    <mergeCell ref="D9:D13"/>
    <mergeCell ref="E9:E13"/>
    <mergeCell ref="F9:F13"/>
    <mergeCell ref="G9:G13"/>
  </mergeCells>
  <pageMargins left="0.7" right="0.7" top="0.75" bottom="0.75" header="0.3" footer="0.3"/>
  <pageSetup paperSize="3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B575D-2AD4-4EF8-9656-D43851CFCA0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0DEC-B7C2-4398-BC32-B5FE1A77FB6B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75965-53CE-4102-8796-A260A9DBF4D2}"/>
</file>

<file path=customXml/itemProps2.xml><?xml version="1.0" encoding="utf-8"?>
<ds:datastoreItem xmlns:ds="http://schemas.openxmlformats.org/officeDocument/2006/customXml" ds:itemID="{12EE76AB-3F61-40F9-AE17-59C152596234}"/>
</file>

<file path=customXml/itemProps3.xml><?xml version="1.0" encoding="utf-8"?>
<ds:datastoreItem xmlns:ds="http://schemas.openxmlformats.org/officeDocument/2006/customXml" ds:itemID="{488A9E82-9459-49B7-BD41-DE5EE1198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3C</vt:lpstr>
      <vt:lpstr>Sheet2</vt:lpstr>
      <vt:lpstr>Sheet3</vt:lpstr>
      <vt:lpstr>'Table 3C'!Print_Area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2019-10-10T15:07:32Z</cp:lastPrinted>
  <dcterms:created xsi:type="dcterms:W3CDTF">2019-10-10T15:05:24Z</dcterms:created>
  <dcterms:modified xsi:type="dcterms:W3CDTF">2019-10-10T15:08:06Z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