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C:\Users\jesse\OneDrive\Documents\PDS_Homework\Authunits\2020\2019 Transmittal\"/>
    </mc:Choice>
  </mc:AlternateContent>
  <xr:revisionPtr revIDLastSave="0" documentId="13_ncr:1_{821CB154-A383-49F0-81D9-A6741AAE413C}" xr6:coauthVersionLast="45" xr6:coauthVersionMax="45" xr10:uidLastSave="{00000000-0000-0000-0000-000000000000}"/>
  <bookViews>
    <workbookView xWindow="20370" yWindow="915" windowWidth="29040" windowHeight="15840" tabRatio="604" xr2:uid="{00000000-000D-0000-FFFF-FFFF00000000}"/>
  </bookViews>
  <sheets>
    <sheet name="Table 3A" sheetId="16" r:id="rId1"/>
  </sheets>
  <definedNames>
    <definedName name="_xlnm.Print_Area" localSheetId="0">'Table 3A'!$B$2:$X$71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3" i="16" l="1"/>
  <c r="D56" i="16"/>
  <c r="D51" i="16"/>
  <c r="D46" i="16"/>
  <c r="D41" i="16"/>
  <c r="D33" i="16"/>
  <c r="D31" i="16"/>
  <c r="D30" i="16"/>
  <c r="D29" i="16"/>
  <c r="D28" i="16"/>
  <c r="D27" i="16"/>
  <c r="D26" i="16" s="1"/>
  <c r="D24" i="16"/>
  <c r="D23" i="16"/>
  <c r="D22" i="16" s="1"/>
  <c r="D21" i="16"/>
  <c r="D20" i="16"/>
  <c r="D19" i="16"/>
  <c r="D18" i="16" l="1"/>
  <c r="S67" i="16"/>
  <c r="S66" i="16"/>
  <c r="S65" i="16"/>
  <c r="S64" i="16"/>
  <c r="S63" i="16"/>
  <c r="S61" i="16"/>
  <c r="S60" i="16"/>
  <c r="S59" i="16"/>
  <c r="S58" i="16"/>
  <c r="S57" i="16"/>
  <c r="S56" i="16"/>
  <c r="S54" i="16"/>
  <c r="S53" i="16"/>
  <c r="S52" i="16"/>
  <c r="S51" i="16"/>
  <c r="S49" i="16"/>
  <c r="S48" i="16"/>
  <c r="S47" i="16"/>
  <c r="S46" i="16"/>
  <c r="S44" i="16"/>
  <c r="S43" i="16"/>
  <c r="S42" i="16"/>
  <c r="S41" i="16"/>
  <c r="S39" i="16"/>
  <c r="S38" i="16"/>
  <c r="S37" i="16"/>
  <c r="S36" i="16"/>
  <c r="S35" i="16"/>
  <c r="S34" i="16"/>
  <c r="S33" i="16"/>
  <c r="S31" i="16"/>
  <c r="S30" i="16"/>
  <c r="S29" i="16"/>
  <c r="S28" i="16"/>
  <c r="S27" i="16"/>
  <c r="S26" i="16"/>
  <c r="S24" i="16"/>
  <c r="S23" i="16"/>
  <c r="S22" i="16"/>
  <c r="S21" i="16"/>
  <c r="S20" i="16"/>
  <c r="S19" i="16"/>
  <c r="S18" i="16"/>
  <c r="O67" i="16"/>
  <c r="P67" i="16" s="1"/>
  <c r="M67" i="16"/>
  <c r="O66" i="16"/>
  <c r="P66" i="16" s="1"/>
  <c r="M66" i="16"/>
  <c r="O65" i="16"/>
  <c r="P65" i="16" s="1"/>
  <c r="M65" i="16"/>
  <c r="O64" i="16"/>
  <c r="P64" i="16" s="1"/>
  <c r="M64" i="16"/>
  <c r="O61" i="16"/>
  <c r="P61" i="16" s="1"/>
  <c r="M61" i="16"/>
  <c r="O60" i="16"/>
  <c r="P60" i="16" s="1"/>
  <c r="M60" i="16"/>
  <c r="O59" i="16"/>
  <c r="P59" i="16" s="1"/>
  <c r="M59" i="16"/>
  <c r="O58" i="16"/>
  <c r="P58" i="16" s="1"/>
  <c r="M58" i="16"/>
  <c r="O57" i="16"/>
  <c r="P57" i="16" s="1"/>
  <c r="M57" i="16"/>
  <c r="O56" i="16"/>
  <c r="P56" i="16" s="1"/>
  <c r="M56" i="16"/>
  <c r="O54" i="16"/>
  <c r="P54" i="16" s="1"/>
  <c r="M54" i="16"/>
  <c r="O53" i="16"/>
  <c r="P53" i="16" s="1"/>
  <c r="M53" i="16"/>
  <c r="O52" i="16"/>
  <c r="P52" i="16" s="1"/>
  <c r="M52" i="16"/>
  <c r="O51" i="16"/>
  <c r="P51" i="16" s="1"/>
  <c r="M51" i="16"/>
  <c r="O49" i="16"/>
  <c r="P49" i="16" s="1"/>
  <c r="M49" i="16"/>
  <c r="O48" i="16"/>
  <c r="P48" i="16" s="1"/>
  <c r="M48" i="16"/>
  <c r="O47" i="16"/>
  <c r="P47" i="16" s="1"/>
  <c r="M47" i="16"/>
  <c r="O46" i="16"/>
  <c r="P46" i="16" s="1"/>
  <c r="M46" i="16"/>
  <c r="O44" i="16"/>
  <c r="P44" i="16" s="1"/>
  <c r="M44" i="16"/>
  <c r="O43" i="16"/>
  <c r="P43" i="16" s="1"/>
  <c r="M43" i="16"/>
  <c r="O42" i="16"/>
  <c r="P42" i="16" s="1"/>
  <c r="M42" i="16"/>
  <c r="O41" i="16"/>
  <c r="P41" i="16" s="1"/>
  <c r="M41" i="16"/>
  <c r="O39" i="16"/>
  <c r="P39" i="16" s="1"/>
  <c r="M39" i="16"/>
  <c r="O38" i="16"/>
  <c r="P38" i="16" s="1"/>
  <c r="M38" i="16"/>
  <c r="O37" i="16"/>
  <c r="P37" i="16" s="1"/>
  <c r="M37" i="16"/>
  <c r="O36" i="16"/>
  <c r="P36" i="16" s="1"/>
  <c r="M36" i="16"/>
  <c r="O35" i="16"/>
  <c r="P35" i="16" s="1"/>
  <c r="M35" i="16"/>
  <c r="O34" i="16"/>
  <c r="P34" i="16" s="1"/>
  <c r="M34" i="16"/>
  <c r="O33" i="16"/>
  <c r="P33" i="16" s="1"/>
  <c r="M33" i="16"/>
  <c r="M31" i="16"/>
  <c r="M30" i="16"/>
  <c r="M29" i="16"/>
  <c r="M28" i="16"/>
  <c r="M27" i="16"/>
  <c r="M26" i="16"/>
  <c r="M24" i="16"/>
  <c r="M23" i="16"/>
  <c r="M22" i="16"/>
  <c r="M21" i="16"/>
  <c r="M20" i="16"/>
  <c r="M19" i="16"/>
  <c r="M18" i="16"/>
  <c r="I67" i="16"/>
  <c r="J67" i="16" s="1"/>
  <c r="I66" i="16"/>
  <c r="J66" i="16" s="1"/>
  <c r="I65" i="16"/>
  <c r="J65" i="16" s="1"/>
  <c r="I64" i="16"/>
  <c r="J64" i="16" s="1"/>
  <c r="I63" i="16"/>
  <c r="J63" i="16" s="1"/>
  <c r="I61" i="16"/>
  <c r="J61" i="16" s="1"/>
  <c r="I60" i="16"/>
  <c r="J60" i="16" s="1"/>
  <c r="I59" i="16"/>
  <c r="J59" i="16" s="1"/>
  <c r="I58" i="16"/>
  <c r="J58" i="16" s="1"/>
  <c r="I57" i="16"/>
  <c r="J57" i="16" s="1"/>
  <c r="I56" i="16"/>
  <c r="J56" i="16" s="1"/>
  <c r="I54" i="16"/>
  <c r="J54" i="16" s="1"/>
  <c r="I53" i="16"/>
  <c r="J53" i="16" s="1"/>
  <c r="I52" i="16"/>
  <c r="J52" i="16" s="1"/>
  <c r="I51" i="16"/>
  <c r="J51" i="16" s="1"/>
  <c r="I49" i="16"/>
  <c r="J49" i="16" s="1"/>
  <c r="I48" i="16"/>
  <c r="J48" i="16" s="1"/>
  <c r="I47" i="16"/>
  <c r="J47" i="16" s="1"/>
  <c r="I46" i="16"/>
  <c r="J46" i="16" s="1"/>
  <c r="I44" i="16"/>
  <c r="J44" i="16" s="1"/>
  <c r="I43" i="16"/>
  <c r="J43" i="16" s="1"/>
  <c r="I42" i="16"/>
  <c r="J42" i="16" s="1"/>
  <c r="I41" i="16"/>
  <c r="J41" i="16" s="1"/>
  <c r="I39" i="16"/>
  <c r="J39" i="16" s="1"/>
  <c r="I38" i="16"/>
  <c r="J38" i="16" s="1"/>
  <c r="I37" i="16"/>
  <c r="J37" i="16" s="1"/>
  <c r="I36" i="16"/>
  <c r="J36" i="16" s="1"/>
  <c r="I35" i="16"/>
  <c r="J35" i="16" s="1"/>
  <c r="I34" i="16"/>
  <c r="J34" i="16" s="1"/>
  <c r="I33" i="16"/>
  <c r="J33" i="16" s="1"/>
  <c r="H67" i="16"/>
  <c r="H66" i="16"/>
  <c r="H65" i="16"/>
  <c r="H64" i="16"/>
  <c r="H63" i="16"/>
  <c r="H61" i="16"/>
  <c r="H60" i="16"/>
  <c r="H59" i="16"/>
  <c r="H58" i="16"/>
  <c r="H57" i="16"/>
  <c r="H56" i="16"/>
  <c r="H54" i="16"/>
  <c r="H53" i="16"/>
  <c r="H52" i="16"/>
  <c r="H51" i="16"/>
  <c r="H49" i="16"/>
  <c r="H48" i="16"/>
  <c r="H47" i="16"/>
  <c r="H46" i="16"/>
  <c r="H44" i="16"/>
  <c r="H43" i="16"/>
  <c r="H42" i="16"/>
  <c r="H41" i="16"/>
  <c r="H39" i="16"/>
  <c r="H38" i="16"/>
  <c r="H37" i="16"/>
  <c r="H36" i="16"/>
  <c r="H35" i="16"/>
  <c r="H34" i="16"/>
  <c r="H33" i="16"/>
  <c r="E67" i="16"/>
  <c r="E66" i="16"/>
  <c r="E65" i="16"/>
  <c r="E64" i="16"/>
  <c r="E63" i="16"/>
  <c r="E61" i="16"/>
  <c r="E60" i="16"/>
  <c r="E59" i="16"/>
  <c r="E58" i="16"/>
  <c r="E57" i="16"/>
  <c r="E56" i="16"/>
  <c r="E54" i="16"/>
  <c r="E53" i="16"/>
  <c r="E52" i="16"/>
  <c r="E51" i="16"/>
  <c r="E49" i="16"/>
  <c r="E48" i="16"/>
  <c r="E47" i="16"/>
  <c r="E46" i="16"/>
  <c r="E44" i="16"/>
  <c r="E43" i="16"/>
  <c r="E42" i="16"/>
  <c r="E41" i="16"/>
  <c r="E39" i="16"/>
  <c r="E38" i="16"/>
  <c r="E37" i="16"/>
  <c r="E36" i="16"/>
  <c r="E35" i="16"/>
  <c r="E34" i="16"/>
  <c r="E33" i="16"/>
  <c r="E31" i="16"/>
  <c r="E30" i="16"/>
  <c r="E29" i="16"/>
  <c r="E28" i="16"/>
  <c r="E27" i="16"/>
  <c r="E26" i="16"/>
  <c r="E24" i="16"/>
  <c r="E23" i="16"/>
  <c r="E22" i="16"/>
  <c r="E21" i="16"/>
  <c r="E20" i="16"/>
  <c r="E19" i="16"/>
  <c r="E18" i="16"/>
  <c r="E15" i="16"/>
  <c r="M15" i="16"/>
  <c r="S15" i="16"/>
  <c r="G31" i="16" l="1"/>
  <c r="F31" i="16"/>
  <c r="G30" i="16"/>
  <c r="F30" i="16"/>
  <c r="G29" i="16"/>
  <c r="F29" i="16"/>
  <c r="G28" i="16"/>
  <c r="F28" i="16"/>
  <c r="G24" i="16"/>
  <c r="F24" i="16"/>
  <c r="G23" i="16"/>
  <c r="F23" i="16"/>
  <c r="G21" i="16"/>
  <c r="F21" i="16"/>
  <c r="G20" i="16"/>
  <c r="F20" i="16"/>
  <c r="G19" i="16"/>
  <c r="F19" i="16"/>
  <c r="G18" i="16"/>
  <c r="I19" i="16" l="1"/>
  <c r="J19" i="16" s="1"/>
  <c r="I20" i="16"/>
  <c r="J20" i="16" s="1"/>
  <c r="I21" i="16"/>
  <c r="J21" i="16" s="1"/>
  <c r="F22" i="16"/>
  <c r="I23" i="16"/>
  <c r="J23" i="16" s="1"/>
  <c r="I24" i="16"/>
  <c r="J24" i="16" s="1"/>
  <c r="F27" i="16"/>
  <c r="I28" i="16"/>
  <c r="J28" i="16" s="1"/>
  <c r="I29" i="16"/>
  <c r="J29" i="16" s="1"/>
  <c r="I30" i="16"/>
  <c r="J30" i="16" s="1"/>
  <c r="I31" i="16"/>
  <c r="J31" i="16" s="1"/>
  <c r="F18" i="16"/>
  <c r="O18" i="16"/>
  <c r="P18" i="16" s="1"/>
  <c r="H18" i="16"/>
  <c r="O19" i="16"/>
  <c r="P19" i="16" s="1"/>
  <c r="H19" i="16"/>
  <c r="O20" i="16"/>
  <c r="P20" i="16" s="1"/>
  <c r="H20" i="16"/>
  <c r="O21" i="16"/>
  <c r="P21" i="16" s="1"/>
  <c r="H21" i="16"/>
  <c r="O23" i="16"/>
  <c r="P23" i="16" s="1"/>
  <c r="H23" i="16"/>
  <c r="O24" i="16"/>
  <c r="P24" i="16" s="1"/>
  <c r="H24" i="16"/>
  <c r="O28" i="16"/>
  <c r="P28" i="16" s="1"/>
  <c r="H28" i="16"/>
  <c r="O29" i="16"/>
  <c r="P29" i="16" s="1"/>
  <c r="H29" i="16"/>
  <c r="O30" i="16"/>
  <c r="P30" i="16" s="1"/>
  <c r="H30" i="16"/>
  <c r="O31" i="16"/>
  <c r="P31" i="16" s="1"/>
  <c r="H31" i="16"/>
  <c r="F15" i="16"/>
  <c r="G22" i="16"/>
  <c r="G27" i="16"/>
  <c r="N67" i="16" l="1"/>
  <c r="N65" i="16"/>
  <c r="N61" i="16"/>
  <c r="N59" i="16"/>
  <c r="N57" i="16"/>
  <c r="N54" i="16"/>
  <c r="N52" i="16"/>
  <c r="N49" i="16"/>
  <c r="N47" i="16"/>
  <c r="N44" i="16"/>
  <c r="N42" i="16"/>
  <c r="N39" i="16"/>
  <c r="N37" i="16"/>
  <c r="N35" i="16"/>
  <c r="N33" i="16"/>
  <c r="N66" i="16"/>
  <c r="N64" i="16"/>
  <c r="N60" i="16"/>
  <c r="N58" i="16"/>
  <c r="N56" i="16"/>
  <c r="N53" i="16"/>
  <c r="N51" i="16"/>
  <c r="N48" i="16"/>
  <c r="N46" i="16"/>
  <c r="N43" i="16"/>
  <c r="N41" i="16"/>
  <c r="N38" i="16"/>
  <c r="N36" i="16"/>
  <c r="N34" i="16"/>
  <c r="I15" i="16"/>
  <c r="J15" i="16" s="1"/>
  <c r="N15" i="16"/>
  <c r="F26" i="16"/>
  <c r="N27" i="16"/>
  <c r="I27" i="16"/>
  <c r="J27" i="16" s="1"/>
  <c r="N24" i="16"/>
  <c r="N23" i="16"/>
  <c r="O27" i="16"/>
  <c r="P27" i="16" s="1"/>
  <c r="H27" i="16"/>
  <c r="O22" i="16"/>
  <c r="P22" i="16" s="1"/>
  <c r="H22" i="16"/>
  <c r="N18" i="16"/>
  <c r="I18" i="16"/>
  <c r="J18" i="16" s="1"/>
  <c r="N31" i="16"/>
  <c r="N30" i="16"/>
  <c r="N29" i="16"/>
  <c r="N28" i="16"/>
  <c r="N22" i="16"/>
  <c r="I22" i="16"/>
  <c r="J22" i="16" s="1"/>
  <c r="N21" i="16"/>
  <c r="N20" i="16"/>
  <c r="N19" i="16"/>
  <c r="G26" i="16"/>
  <c r="G15" i="16"/>
  <c r="T27" i="16" s="1"/>
  <c r="N26" i="16" l="1"/>
  <c r="I26" i="16"/>
  <c r="J26" i="16" s="1"/>
  <c r="T26" i="16"/>
  <c r="O26" i="16"/>
  <c r="P26" i="16" s="1"/>
  <c r="H26" i="16"/>
  <c r="T15" i="16"/>
  <c r="T67" i="16"/>
  <c r="T66" i="16"/>
  <c r="T65" i="16"/>
  <c r="T64" i="16"/>
  <c r="T63" i="16"/>
  <c r="T61" i="16"/>
  <c r="T60" i="16"/>
  <c r="T59" i="16"/>
  <c r="T58" i="16"/>
  <c r="T57" i="16"/>
  <c r="T56" i="16"/>
  <c r="T54" i="16"/>
  <c r="T53" i="16"/>
  <c r="T52" i="16"/>
  <c r="T51" i="16"/>
  <c r="T49" i="16"/>
  <c r="T48" i="16"/>
  <c r="T47" i="16"/>
  <c r="T46" i="16"/>
  <c r="T44" i="16"/>
  <c r="T43" i="16"/>
  <c r="T42" i="16"/>
  <c r="T41" i="16"/>
  <c r="T39" i="16"/>
  <c r="T38" i="16"/>
  <c r="T37" i="16"/>
  <c r="T36" i="16"/>
  <c r="T35" i="16"/>
  <c r="T34" i="16"/>
  <c r="T33" i="16"/>
  <c r="H15" i="16"/>
  <c r="O15" i="16"/>
  <c r="P15" i="16" s="1"/>
  <c r="T18" i="16"/>
  <c r="T19" i="16"/>
  <c r="T20" i="16"/>
  <c r="T21" i="16"/>
  <c r="T30" i="16"/>
  <c r="T31" i="16"/>
  <c r="T23" i="16"/>
  <c r="T24" i="16"/>
  <c r="T28" i="16"/>
  <c r="T29" i="16"/>
  <c r="T22" i="16"/>
  <c r="W67" i="16"/>
  <c r="X67" i="16" s="1"/>
  <c r="W66" i="16"/>
  <c r="X66" i="16" s="1"/>
  <c r="W65" i="16"/>
  <c r="X65" i="16" s="1"/>
  <c r="W64" i="16"/>
  <c r="X64" i="16" s="1"/>
  <c r="W63" i="16"/>
  <c r="X63" i="16" s="1"/>
  <c r="W61" i="16"/>
  <c r="X61" i="16" s="1"/>
  <c r="W60" i="16"/>
  <c r="X60" i="16" s="1"/>
  <c r="W59" i="16"/>
  <c r="X59" i="16" s="1"/>
  <c r="W58" i="16"/>
  <c r="X58" i="16" s="1"/>
  <c r="W57" i="16"/>
  <c r="X57" i="16" s="1"/>
  <c r="W56" i="16"/>
  <c r="X56" i="16" s="1"/>
  <c r="W54" i="16"/>
  <c r="X54" i="16" s="1"/>
  <c r="W53" i="16"/>
  <c r="X53" i="16" s="1"/>
  <c r="W52" i="16"/>
  <c r="X52" i="16" s="1"/>
  <c r="W51" i="16"/>
  <c r="X51" i="16" s="1"/>
  <c r="W49" i="16"/>
  <c r="X49" i="16" s="1"/>
  <c r="W48" i="16"/>
  <c r="X48" i="16" s="1"/>
  <c r="W47" i="16"/>
  <c r="X47" i="16" s="1"/>
  <c r="W46" i="16"/>
  <c r="X46" i="16" s="1"/>
  <c r="W44" i="16"/>
  <c r="X44" i="16" s="1"/>
  <c r="W43" i="16"/>
  <c r="X43" i="16" s="1"/>
  <c r="W42" i="16"/>
  <c r="X42" i="16" s="1"/>
  <c r="W41" i="16"/>
  <c r="X41" i="16" s="1"/>
  <c r="W39" i="16"/>
  <c r="X39" i="16" s="1"/>
  <c r="W38" i="16"/>
  <c r="X38" i="16" s="1"/>
  <c r="W37" i="16"/>
  <c r="X37" i="16" s="1"/>
  <c r="W36" i="16"/>
  <c r="X36" i="16" s="1"/>
  <c r="W35" i="16"/>
  <c r="X35" i="16" s="1"/>
  <c r="W34" i="16"/>
  <c r="X34" i="16" s="1"/>
  <c r="W33" i="16"/>
  <c r="X33" i="16" s="1"/>
  <c r="W31" i="16"/>
  <c r="X31" i="16" s="1"/>
  <c r="W30" i="16"/>
  <c r="X30" i="16" s="1"/>
  <c r="W29" i="16"/>
  <c r="X29" i="16" s="1"/>
  <c r="W28" i="16"/>
  <c r="X28" i="16" s="1"/>
  <c r="W27" i="16"/>
  <c r="X27" i="16" s="1"/>
  <c r="W26" i="16"/>
  <c r="X26" i="16" s="1"/>
  <c r="W24" i="16"/>
  <c r="X24" i="16" s="1"/>
  <c r="W23" i="16"/>
  <c r="X23" i="16" s="1"/>
  <c r="W22" i="16"/>
  <c r="X22" i="16" s="1"/>
  <c r="W21" i="16"/>
  <c r="X21" i="16" s="1"/>
  <c r="W20" i="16"/>
  <c r="X20" i="16" s="1"/>
  <c r="W19" i="16"/>
  <c r="X19" i="16" s="1"/>
  <c r="W18" i="16"/>
  <c r="X18" i="16" s="1"/>
  <c r="W15" i="16"/>
  <c r="X15" i="16" s="1"/>
</calcChain>
</file>

<file path=xl/sharedStrings.xml><?xml version="1.0" encoding="utf-8"?>
<sst xmlns="http://schemas.openxmlformats.org/spreadsheetml/2006/main" count="71" uniqueCount="61">
  <si>
    <t>STATE BALANCE</t>
  </si>
  <si>
    <t>Percent</t>
  </si>
  <si>
    <t>BALTIMORE REGION</t>
  </si>
  <si>
    <t>SOUTHERN MARYLAND</t>
  </si>
  <si>
    <t>WESTERN MARYLAND</t>
  </si>
  <si>
    <t>MARYLAND</t>
  </si>
  <si>
    <t>Frederick</t>
  </si>
  <si>
    <t>Baltimore City</t>
  </si>
  <si>
    <t>Washington</t>
  </si>
  <si>
    <t>Calvert County</t>
  </si>
  <si>
    <t>Baltimore County</t>
  </si>
  <si>
    <t>Total</t>
  </si>
  <si>
    <t>Total Housing Units</t>
  </si>
  <si>
    <t>Single Family Housing Units</t>
  </si>
  <si>
    <t>Change</t>
  </si>
  <si>
    <t>County Rank</t>
  </si>
  <si>
    <t>Value Change</t>
  </si>
  <si>
    <t>Net</t>
  </si>
  <si>
    <t>SUBURBAN WASHINGTON</t>
  </si>
  <si>
    <t>UPPER EASTERN SHORE</t>
  </si>
  <si>
    <t>LOWER EASTERN SHORE</t>
  </si>
  <si>
    <t>Average Construction Value</t>
  </si>
  <si>
    <t>Anne Arundel</t>
  </si>
  <si>
    <t>Harford</t>
  </si>
  <si>
    <t>Queen Anne's</t>
  </si>
  <si>
    <t>Cecil</t>
  </si>
  <si>
    <t>Montgomery</t>
  </si>
  <si>
    <t>Somerset</t>
  </si>
  <si>
    <t>Wicomico</t>
  </si>
  <si>
    <t>Charles</t>
  </si>
  <si>
    <t>Prince George's</t>
  </si>
  <si>
    <t>Dorchester</t>
  </si>
  <si>
    <t>Worcester</t>
  </si>
  <si>
    <t>St. Mary's</t>
  </si>
  <si>
    <t>Allegany</t>
  </si>
  <si>
    <t>Caroline</t>
  </si>
  <si>
    <t>Kent</t>
  </si>
  <si>
    <t>Talbot</t>
  </si>
  <si>
    <t xml:space="preserve">     Outlying Counties</t>
  </si>
  <si>
    <t>NOT CLASSIFIED</t>
  </si>
  <si>
    <t>CORE BASED STATISTICAL AREAS</t>
  </si>
  <si>
    <t xml:space="preserve">   Metropolitan Statistical Areas</t>
  </si>
  <si>
    <t xml:space="preserve">     Central Counties</t>
  </si>
  <si>
    <t xml:space="preserve">  Micropolitan Statistical Areas</t>
  </si>
  <si>
    <t>AREA</t>
  </si>
  <si>
    <t>SOURCE:  U. S. Bureau of the Census.  Manufacturing and Construction Statistics Division. Residential Construction Branch</t>
  </si>
  <si>
    <t xml:space="preserve">     URBAN (Baltimore city)</t>
  </si>
  <si>
    <t xml:space="preserve">Garrett </t>
  </si>
  <si>
    <t xml:space="preserve">Carroll </t>
  </si>
  <si>
    <t xml:space="preserve">Howard </t>
  </si>
  <si>
    <t>Single Family</t>
  </si>
  <si>
    <t xml:space="preserve">Comparison Table </t>
  </si>
  <si>
    <t>SUBURBAN COUNTIES</t>
  </si>
  <si>
    <t xml:space="preserve">      EXURBAN COUNTIES</t>
  </si>
  <si>
    <t>Percent Single Family</t>
  </si>
  <si>
    <t>State Percent</t>
  </si>
  <si>
    <t xml:space="preserve">     NON SUBURBAN COUNTIES</t>
  </si>
  <si>
    <t>Prepared by Maryland Department of Planning.  Planning Services Division. 2020.</t>
  </si>
  <si>
    <t>Table 3A.   MARYLAND COUNTY GROUP AND STATE PLANNING REGION NEW HOUSING UNITS AUTHORIZED FOR CONSTRUCTION :  2019 AND 2018</t>
  </si>
  <si>
    <t xml:space="preserve">   OUTER SUBURBAN COUNTIES</t>
  </si>
  <si>
    <t xml:space="preserve">   INNER SUBURBAN COUNTIES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</si>
</sst>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70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b/>
      <sz val="12"/>
      <name val="Cambria"/>
      <family val="1"/>
      <scheme val="major"/>
    </font>
    <font>
      <b/>
      <i/>
      <sz val="12"/>
      <name val="Cambria"/>
      <family val="1"/>
      <scheme val="major"/>
    </font>
    <font>
      <sz val="12"/>
      <name val="Cambria"/>
      <family val="1"/>
      <scheme val="major"/>
    </font>
    <font>
      <i/>
      <sz val="12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3" fontId="1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3">
    <xf numFmtId="0" fontId="0" fillId="0" borderId="0" xfId="0"/>
    <xf numFmtId="0" fontId="7" fillId="0" borderId="0" xfId="0" applyFont="1" applyBorder="1"/>
    <xf numFmtId="41" fontId="7" fillId="0" borderId="0" xfId="0" applyNumberFormat="1" applyFont="1" applyBorder="1"/>
    <xf numFmtId="41" fontId="3" fillId="0" borderId="2" xfId="0" applyNumberFormat="1" applyFont="1" applyBorder="1"/>
    <xf numFmtId="0" fontId="6" fillId="0" borderId="2" xfId="0" applyFont="1" applyBorder="1"/>
    <xf numFmtId="41" fontId="6" fillId="0" borderId="2" xfId="0" applyNumberFormat="1" applyFont="1" applyBorder="1"/>
    <xf numFmtId="0" fontId="9" fillId="0" borderId="2" xfId="0" applyNumberFormat="1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170" fontId="3" fillId="0" borderId="2" xfId="5" applyNumberFormat="1" applyFont="1" applyBorder="1"/>
    <xf numFmtId="170" fontId="6" fillId="0" borderId="2" xfId="5" applyNumberFormat="1" applyFont="1" applyBorder="1"/>
    <xf numFmtId="0" fontId="4" fillId="0" borderId="0" xfId="0" applyFont="1"/>
    <xf numFmtId="0" fontId="7" fillId="0" borderId="0" xfId="0" applyFont="1"/>
    <xf numFmtId="0" fontId="7" fillId="0" borderId="5" xfId="0" applyFont="1" applyBorder="1"/>
    <xf numFmtId="41" fontId="7" fillId="0" borderId="2" xfId="0" applyNumberFormat="1" applyFont="1" applyBorder="1"/>
    <xf numFmtId="41" fontId="8" fillId="0" borderId="5" xfId="0" applyNumberFormat="1" applyFont="1" applyBorder="1"/>
    <xf numFmtId="41" fontId="10" fillId="0" borderId="5" xfId="0" applyNumberFormat="1" applyFont="1" applyBorder="1"/>
    <xf numFmtId="41" fontId="9" fillId="0" borderId="2" xfId="0" applyNumberFormat="1" applyFont="1" applyBorder="1"/>
    <xf numFmtId="41" fontId="7" fillId="0" borderId="5" xfId="0" applyNumberFormat="1" applyFont="1" applyBorder="1"/>
    <xf numFmtId="41" fontId="9" fillId="0" borderId="5" xfId="0" applyNumberFormat="1" applyFont="1" applyBorder="1"/>
    <xf numFmtId="41" fontId="5" fillId="0" borderId="2" xfId="0" applyNumberFormat="1" applyFont="1" applyBorder="1"/>
    <xf numFmtId="41" fontId="7" fillId="0" borderId="10" xfId="0" applyNumberFormat="1" applyFont="1" applyBorder="1"/>
    <xf numFmtId="41" fontId="9" fillId="0" borderId="10" xfId="0" applyNumberFormat="1" applyFont="1" applyBorder="1"/>
    <xf numFmtId="0" fontId="9" fillId="0" borderId="0" xfId="0" applyFont="1"/>
    <xf numFmtId="0" fontId="9" fillId="0" borderId="2" xfId="0" applyFont="1" applyBorder="1"/>
    <xf numFmtId="0" fontId="3" fillId="0" borderId="10" xfId="0" applyFont="1" applyBorder="1"/>
    <xf numFmtId="0" fontId="10" fillId="0" borderId="2" xfId="0" applyFont="1" applyBorder="1"/>
    <xf numFmtId="0" fontId="6" fillId="0" borderId="10" xfId="0" applyFont="1" applyBorder="1"/>
    <xf numFmtId="0" fontId="9" fillId="0" borderId="10" xfId="0" applyFont="1" applyBorder="1"/>
    <xf numFmtId="165" fontId="10" fillId="0" borderId="2" xfId="0" applyNumberFormat="1" applyFont="1" applyBorder="1"/>
    <xf numFmtId="0" fontId="9" fillId="0" borderId="5" xfId="0" applyFont="1" applyBorder="1"/>
    <xf numFmtId="0" fontId="10" fillId="0" borderId="2" xfId="0" applyFont="1" applyBorder="1" applyAlignment="1">
      <alignment horizontal="center"/>
    </xf>
    <xf numFmtId="165" fontId="10" fillId="0" borderId="2" xfId="0" applyNumberFormat="1" applyFont="1" applyBorder="1" applyAlignment="1">
      <alignment horizontal="center"/>
    </xf>
    <xf numFmtId="42" fontId="9" fillId="0" borderId="2" xfId="0" applyNumberFormat="1" applyFont="1" applyBorder="1"/>
    <xf numFmtId="10" fontId="9" fillId="0" borderId="2" xfId="0" applyNumberFormat="1" applyFont="1" applyBorder="1"/>
    <xf numFmtId="0" fontId="9" fillId="0" borderId="0" xfId="0" applyFont="1" applyAlignment="1">
      <alignment horizontal="center"/>
    </xf>
    <xf numFmtId="10" fontId="9" fillId="0" borderId="0" xfId="4" applyNumberFormat="1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2" fontId="10" fillId="0" borderId="2" xfId="0" applyNumberFormat="1" applyFont="1" applyBorder="1"/>
    <xf numFmtId="3" fontId="8" fillId="0" borderId="5" xfId="0" applyNumberFormat="1" applyFont="1" applyBorder="1"/>
    <xf numFmtId="3" fontId="10" fillId="0" borderId="5" xfId="0" applyNumberFormat="1" applyFont="1" applyBorder="1"/>
    <xf numFmtId="3" fontId="9" fillId="0" borderId="5" xfId="0" applyNumberFormat="1" applyFont="1" applyBorder="1"/>
    <xf numFmtId="3" fontId="7" fillId="0" borderId="5" xfId="0" applyNumberFormat="1" applyFont="1" applyBorder="1"/>
    <xf numFmtId="10" fontId="10" fillId="0" borderId="2" xfId="0" applyNumberFormat="1" applyFont="1" applyBorder="1" applyAlignment="1">
      <alignment horizontal="center"/>
    </xf>
    <xf numFmtId="0" fontId="7" fillId="0" borderId="7" xfId="0" applyFont="1" applyBorder="1"/>
    <xf numFmtId="0" fontId="9" fillId="0" borderId="3" xfId="0" applyFont="1" applyBorder="1"/>
    <xf numFmtId="3" fontId="7" fillId="0" borderId="3" xfId="0" applyNumberFormat="1" applyFont="1" applyBorder="1"/>
    <xf numFmtId="0" fontId="10" fillId="0" borderId="3" xfId="0" applyFont="1" applyBorder="1" applyAlignment="1">
      <alignment horizontal="center"/>
    </xf>
    <xf numFmtId="10" fontId="10" fillId="0" borderId="3" xfId="0" applyNumberFormat="1" applyFont="1" applyBorder="1" applyAlignment="1">
      <alignment horizontal="center"/>
    </xf>
    <xf numFmtId="0" fontId="10" fillId="0" borderId="3" xfId="0" applyFont="1" applyBorder="1"/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42" fontId="7" fillId="0" borderId="2" xfId="0" applyNumberFormat="1" applyFont="1" applyBorder="1"/>
    <xf numFmtId="42" fontId="8" fillId="0" borderId="2" xfId="0" applyNumberFormat="1" applyFont="1" applyBorder="1"/>
    <xf numFmtId="0" fontId="7" fillId="0" borderId="2" xfId="0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9" fillId="0" borderId="4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10" fillId="0" borderId="6" xfId="0" applyFont="1" applyBorder="1"/>
    <xf numFmtId="165" fontId="8" fillId="0" borderId="6" xfId="0" applyNumberFormat="1" applyFont="1" applyBorder="1"/>
    <xf numFmtId="165" fontId="10" fillId="0" borderId="6" xfId="0" applyNumberFormat="1" applyFont="1" applyBorder="1"/>
    <xf numFmtId="0" fontId="9" fillId="0" borderId="6" xfId="0" applyFont="1" applyBorder="1"/>
    <xf numFmtId="164" fontId="7" fillId="0" borderId="2" xfId="1" applyNumberFormat="1" applyFont="1" applyBorder="1"/>
    <xf numFmtId="165" fontId="10" fillId="0" borderId="2" xfId="0" applyNumberFormat="1" applyFont="1" applyFill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10" fillId="0" borderId="8" xfId="0" applyFont="1" applyBorder="1"/>
    <xf numFmtId="0" fontId="7" fillId="0" borderId="1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5" fontId="8" fillId="0" borderId="13" xfId="4" applyNumberFormat="1" applyFont="1" applyBorder="1" applyAlignment="1">
      <alignment horizontal="center"/>
    </xf>
    <xf numFmtId="10" fontId="10" fillId="0" borderId="13" xfId="0" applyNumberFormat="1" applyFont="1" applyBorder="1"/>
    <xf numFmtId="0" fontId="9" fillId="0" borderId="13" xfId="0" applyFont="1" applyBorder="1"/>
    <xf numFmtId="165" fontId="10" fillId="0" borderId="13" xfId="4" applyNumberFormat="1" applyFont="1" applyBorder="1" applyAlignment="1">
      <alignment horizontal="center"/>
    </xf>
    <xf numFmtId="165" fontId="10" fillId="0" borderId="13" xfId="0" applyNumberFormat="1" applyFont="1" applyBorder="1"/>
    <xf numFmtId="0" fontId="10" fillId="0" borderId="13" xfId="0" applyFont="1" applyBorder="1"/>
    <xf numFmtId="10" fontId="10" fillId="0" borderId="13" xfId="0" applyNumberFormat="1" applyFont="1" applyBorder="1" applyAlignment="1">
      <alignment horizontal="center"/>
    </xf>
    <xf numFmtId="0" fontId="9" fillId="0" borderId="11" xfId="0" applyFont="1" applyBorder="1"/>
    <xf numFmtId="10" fontId="8" fillId="0" borderId="14" xfId="0" applyNumberFormat="1" applyFont="1" applyBorder="1"/>
    <xf numFmtId="0" fontId="8" fillId="0" borderId="13" xfId="0" applyNumberFormat="1" applyFont="1" applyBorder="1" applyAlignment="1">
      <alignment horizontal="center"/>
    </xf>
    <xf numFmtId="0" fontId="10" fillId="0" borderId="13" xfId="0" applyNumberFormat="1" applyFont="1" applyBorder="1"/>
    <xf numFmtId="0" fontId="9" fillId="0" borderId="13" xfId="0" applyNumberFormat="1" applyFont="1" applyBorder="1"/>
    <xf numFmtId="0" fontId="10" fillId="0" borderId="13" xfId="0" applyNumberFormat="1" applyFont="1" applyBorder="1" applyAlignment="1">
      <alignment horizontal="center"/>
    </xf>
    <xf numFmtId="0" fontId="8" fillId="0" borderId="14" xfId="0" applyNumberFormat="1" applyFont="1" applyBorder="1"/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165" fontId="8" fillId="0" borderId="13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165" fontId="10" fillId="0" borderId="13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3" fontId="7" fillId="0" borderId="24" xfId="0" applyNumberFormat="1" applyFont="1" applyFill="1" applyBorder="1" applyAlignment="1">
      <alignment horizontal="center" vertical="center"/>
    </xf>
    <xf numFmtId="3" fontId="7" fillId="0" borderId="25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1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15" xfId="0" applyFont="1" applyBorder="1" applyAlignment="1">
      <alignment horizontal="center"/>
    </xf>
  </cellXfs>
  <cellStyles count="6">
    <cellStyle name="Comma" xfId="5" builtinId="3"/>
    <cellStyle name="Comma0" xfId="2" xr:uid="{00000000-0005-0000-0000-000001000000}"/>
    <cellStyle name="Currency" xfId="1" builtinId="4"/>
    <cellStyle name="Normal" xfId="0" builtinId="0"/>
    <cellStyle name="Normal 2" xfId="3" xr:uid="{00000000-0005-0000-0000-000004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AA71"/>
  <sheetViews>
    <sheetView tabSelected="1" workbookViewId="0">
      <selection activeCell="B2" sqref="B2:X71"/>
    </sheetView>
  </sheetViews>
  <sheetFormatPr defaultRowHeight="15.75" x14ac:dyDescent="0.25"/>
  <cols>
    <col min="1" max="1" width="10.42578125" style="22" bestFit="1" customWidth="1"/>
    <col min="2" max="2" width="36" style="22" customWidth="1"/>
    <col min="3" max="3" width="10.42578125" style="22" bestFit="1" customWidth="1"/>
    <col min="4" max="4" width="10.28515625" style="22" customWidth="1"/>
    <col min="5" max="5" width="11.7109375" style="22" customWidth="1"/>
    <col min="6" max="7" width="10.28515625" style="22" customWidth="1"/>
    <col min="8" max="8" width="10.85546875" style="7" customWidth="1"/>
    <col min="9" max="9" width="9.140625" style="34" customWidth="1"/>
    <col min="10" max="10" width="10" style="34" bestFit="1" customWidth="1"/>
    <col min="11" max="12" width="9.140625" style="34" customWidth="1"/>
    <col min="13" max="14" width="10.140625" style="34" bestFit="1" customWidth="1"/>
    <col min="15" max="15" width="9.140625" style="34" customWidth="1"/>
    <col min="16" max="16" width="10" style="34" bestFit="1" customWidth="1"/>
    <col min="17" max="18" width="9.140625" style="34" customWidth="1"/>
    <col min="19" max="19" width="10.140625" style="34" bestFit="1" customWidth="1"/>
    <col min="20" max="20" width="9.7109375" style="22" bestFit="1" customWidth="1"/>
    <col min="21" max="22" width="12.85546875" style="22" bestFit="1" customWidth="1"/>
    <col min="23" max="23" width="12.5703125" style="22" bestFit="1" customWidth="1"/>
    <col min="24" max="24" width="10.42578125" style="22" bestFit="1" customWidth="1"/>
    <col min="25" max="16384" width="9.140625" style="22"/>
  </cols>
  <sheetData>
    <row r="2" spans="1:27" ht="18" x14ac:dyDescent="0.25">
      <c r="B2" s="10" t="s">
        <v>58</v>
      </c>
      <c r="V2" s="35"/>
    </row>
    <row r="3" spans="1:27" ht="18" x14ac:dyDescent="0.25">
      <c r="B3" s="119" t="s">
        <v>51</v>
      </c>
      <c r="C3" s="36"/>
      <c r="D3" s="36"/>
      <c r="E3" s="36"/>
      <c r="F3" s="36"/>
      <c r="G3" s="36"/>
      <c r="H3" s="59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6"/>
    </row>
    <row r="4" spans="1:27" ht="16.5" thickBot="1" x14ac:dyDescent="0.3">
      <c r="B4" s="38"/>
      <c r="C4" s="38"/>
      <c r="D4" s="38"/>
      <c r="E4" s="38"/>
      <c r="F4" s="38"/>
      <c r="G4" s="38"/>
      <c r="H4" s="60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8"/>
      <c r="U4" s="38"/>
      <c r="V4" s="38"/>
      <c r="W4" s="38"/>
      <c r="X4" s="38"/>
    </row>
    <row r="5" spans="1:27" ht="17.25" thickTop="1" thickBot="1" x14ac:dyDescent="0.3"/>
    <row r="6" spans="1:27" ht="15.75" customHeight="1" thickTop="1" thickBot="1" x14ac:dyDescent="0.3">
      <c r="B6" s="106" t="s">
        <v>44</v>
      </c>
      <c r="C6" s="109">
        <v>2019</v>
      </c>
      <c r="D6" s="109"/>
      <c r="E6" s="109"/>
      <c r="F6" s="109">
        <v>2018</v>
      </c>
      <c r="G6" s="109"/>
      <c r="H6" s="109"/>
      <c r="I6" s="111" t="s">
        <v>12</v>
      </c>
      <c r="J6" s="111"/>
      <c r="K6" s="111"/>
      <c r="L6" s="111"/>
      <c r="M6" s="111"/>
      <c r="N6" s="111"/>
      <c r="O6" s="111" t="s">
        <v>13</v>
      </c>
      <c r="P6" s="111"/>
      <c r="Q6" s="111"/>
      <c r="R6" s="111"/>
      <c r="S6" s="111"/>
      <c r="T6" s="111"/>
      <c r="U6" s="111"/>
      <c r="V6" s="111"/>
      <c r="W6" s="111"/>
      <c r="X6" s="113"/>
    </row>
    <row r="7" spans="1:27" ht="16.5" thickBot="1" x14ac:dyDescent="0.3">
      <c r="B7" s="107"/>
      <c r="C7" s="110"/>
      <c r="D7" s="110"/>
      <c r="E7" s="110"/>
      <c r="F7" s="110"/>
      <c r="G7" s="110"/>
      <c r="H7" s="110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4"/>
    </row>
    <row r="8" spans="1:27" ht="16.5" thickBot="1" x14ac:dyDescent="0.3">
      <c r="B8" s="107"/>
      <c r="C8" s="110"/>
      <c r="D8" s="110"/>
      <c r="E8" s="110"/>
      <c r="F8" s="110"/>
      <c r="G8" s="110"/>
      <c r="H8" s="110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4"/>
    </row>
    <row r="9" spans="1:27" ht="15" customHeight="1" thickBot="1" x14ac:dyDescent="0.3">
      <c r="B9" s="108"/>
      <c r="C9" s="115" t="s">
        <v>11</v>
      </c>
      <c r="D9" s="116" t="s">
        <v>50</v>
      </c>
      <c r="E9" s="117" t="s">
        <v>54</v>
      </c>
      <c r="F9" s="115" t="s">
        <v>11</v>
      </c>
      <c r="G9" s="116" t="s">
        <v>50</v>
      </c>
      <c r="H9" s="118" t="s">
        <v>54</v>
      </c>
      <c r="I9" s="104" t="s">
        <v>14</v>
      </c>
      <c r="J9" s="97"/>
      <c r="K9" s="97" t="s">
        <v>15</v>
      </c>
      <c r="L9" s="97"/>
      <c r="M9" s="97" t="s">
        <v>55</v>
      </c>
      <c r="N9" s="103"/>
      <c r="O9" s="104" t="s">
        <v>14</v>
      </c>
      <c r="P9" s="97"/>
      <c r="Q9" s="97" t="s">
        <v>15</v>
      </c>
      <c r="R9" s="97"/>
      <c r="S9" s="97" t="s">
        <v>55</v>
      </c>
      <c r="T9" s="97"/>
      <c r="U9" s="101" t="s">
        <v>21</v>
      </c>
      <c r="V9" s="101"/>
      <c r="W9" s="101"/>
      <c r="X9" s="102"/>
    </row>
    <row r="10" spans="1:27" ht="16.5" thickBot="1" x14ac:dyDescent="0.3">
      <c r="B10" s="108"/>
      <c r="C10" s="115"/>
      <c r="D10" s="116"/>
      <c r="E10" s="117"/>
      <c r="F10" s="115"/>
      <c r="G10" s="116"/>
      <c r="H10" s="118"/>
      <c r="I10" s="104"/>
      <c r="J10" s="97"/>
      <c r="K10" s="97"/>
      <c r="L10" s="97"/>
      <c r="M10" s="97"/>
      <c r="N10" s="103"/>
      <c r="O10" s="104"/>
      <c r="P10" s="97"/>
      <c r="Q10" s="97"/>
      <c r="R10" s="97"/>
      <c r="S10" s="97"/>
      <c r="T10" s="97"/>
      <c r="U10" s="101"/>
      <c r="V10" s="101"/>
      <c r="W10" s="101"/>
      <c r="X10" s="102"/>
    </row>
    <row r="11" spans="1:27" ht="15" customHeight="1" thickBot="1" x14ac:dyDescent="0.3">
      <c r="B11" s="108"/>
      <c r="C11" s="115"/>
      <c r="D11" s="116"/>
      <c r="E11" s="117"/>
      <c r="F11" s="115"/>
      <c r="G11" s="116"/>
      <c r="H11" s="118"/>
      <c r="I11" s="104" t="s">
        <v>17</v>
      </c>
      <c r="J11" s="97" t="s">
        <v>1</v>
      </c>
      <c r="K11" s="101">
        <v>2019</v>
      </c>
      <c r="L11" s="101">
        <v>2018</v>
      </c>
      <c r="M11" s="101">
        <v>2019</v>
      </c>
      <c r="N11" s="105">
        <v>2018</v>
      </c>
      <c r="O11" s="104" t="s">
        <v>17</v>
      </c>
      <c r="P11" s="97" t="s">
        <v>1</v>
      </c>
      <c r="Q11" s="101">
        <v>2019</v>
      </c>
      <c r="R11" s="101">
        <v>2018</v>
      </c>
      <c r="S11" s="101">
        <v>2019</v>
      </c>
      <c r="T11" s="101">
        <v>2018</v>
      </c>
      <c r="U11" s="101">
        <v>2019</v>
      </c>
      <c r="V11" s="101">
        <v>2018</v>
      </c>
      <c r="W11" s="99" t="s">
        <v>16</v>
      </c>
      <c r="X11" s="100"/>
    </row>
    <row r="12" spans="1:27" ht="16.5" thickBot="1" x14ac:dyDescent="0.3">
      <c r="B12" s="108"/>
      <c r="C12" s="115"/>
      <c r="D12" s="116"/>
      <c r="E12" s="117"/>
      <c r="F12" s="115"/>
      <c r="G12" s="116"/>
      <c r="H12" s="118"/>
      <c r="I12" s="104"/>
      <c r="J12" s="97"/>
      <c r="K12" s="101"/>
      <c r="L12" s="101"/>
      <c r="M12" s="101"/>
      <c r="N12" s="105"/>
      <c r="O12" s="104"/>
      <c r="P12" s="97"/>
      <c r="Q12" s="101"/>
      <c r="R12" s="101"/>
      <c r="S12" s="101"/>
      <c r="T12" s="101"/>
      <c r="U12" s="101"/>
      <c r="V12" s="101"/>
      <c r="W12" s="97" t="s">
        <v>17</v>
      </c>
      <c r="X12" s="98" t="s">
        <v>1</v>
      </c>
    </row>
    <row r="13" spans="1:27" ht="16.5" thickBot="1" x14ac:dyDescent="0.3">
      <c r="B13" s="108"/>
      <c r="C13" s="115"/>
      <c r="D13" s="116"/>
      <c r="E13" s="117"/>
      <c r="F13" s="115"/>
      <c r="G13" s="116"/>
      <c r="H13" s="118"/>
      <c r="I13" s="104"/>
      <c r="J13" s="97"/>
      <c r="K13" s="101"/>
      <c r="L13" s="101"/>
      <c r="M13" s="101"/>
      <c r="N13" s="105"/>
      <c r="O13" s="104"/>
      <c r="P13" s="97"/>
      <c r="Q13" s="101"/>
      <c r="R13" s="101"/>
      <c r="S13" s="101"/>
      <c r="T13" s="101"/>
      <c r="U13" s="101"/>
      <c r="V13" s="101"/>
      <c r="W13" s="97"/>
      <c r="X13" s="98"/>
    </row>
    <row r="14" spans="1:27" x14ac:dyDescent="0.25">
      <c r="B14" s="12"/>
      <c r="C14" s="120"/>
      <c r="D14" s="121"/>
      <c r="E14" s="122"/>
      <c r="F14" s="73"/>
      <c r="G14" s="58"/>
      <c r="H14" s="84"/>
      <c r="I14" s="89"/>
      <c r="J14" s="40"/>
      <c r="K14" s="30"/>
      <c r="L14" s="30"/>
      <c r="M14" s="40"/>
      <c r="N14" s="74"/>
      <c r="O14" s="94"/>
      <c r="P14" s="30"/>
      <c r="Q14" s="30"/>
      <c r="R14" s="30"/>
      <c r="S14" s="30"/>
      <c r="T14" s="25"/>
      <c r="U14" s="58"/>
      <c r="V14" s="58"/>
      <c r="W14" s="25"/>
      <c r="X14" s="64"/>
    </row>
    <row r="15" spans="1:27" s="11" customFormat="1" x14ac:dyDescent="0.25">
      <c r="A15" s="2">
        <v>1</v>
      </c>
      <c r="B15" s="12" t="s">
        <v>5</v>
      </c>
      <c r="C15" s="20">
        <v>18491</v>
      </c>
      <c r="D15" s="13">
        <v>12053</v>
      </c>
      <c r="E15" s="75">
        <f>(D15/C15)</f>
        <v>0.65183062030176842</v>
      </c>
      <c r="F15" s="20">
        <f>(F18+F22)</f>
        <v>18647</v>
      </c>
      <c r="G15" s="13">
        <f>(G18+G22)</f>
        <v>12975</v>
      </c>
      <c r="H15" s="75">
        <f>(G15/F15)</f>
        <v>0.69582238429774224</v>
      </c>
      <c r="I15" s="90">
        <f>(C15-F15)</f>
        <v>-156</v>
      </c>
      <c r="J15" s="55">
        <f>(I15/F15)</f>
        <v>-8.3659569904006009E-3</v>
      </c>
      <c r="K15" s="40"/>
      <c r="L15" s="40"/>
      <c r="M15" s="55">
        <f>(C15/C$15)</f>
        <v>1</v>
      </c>
      <c r="N15" s="91">
        <f>(F15/F$15)</f>
        <v>1</v>
      </c>
      <c r="O15" s="90">
        <f>(D15-G15)</f>
        <v>-922</v>
      </c>
      <c r="P15" s="55">
        <f>(O15/G15)</f>
        <v>-7.1059730250481692E-2</v>
      </c>
      <c r="Q15" s="55"/>
      <c r="R15" s="55"/>
      <c r="S15" s="55">
        <f>(D15/D$15)</f>
        <v>1</v>
      </c>
      <c r="T15" s="55">
        <f>(G15/G$15)</f>
        <v>1</v>
      </c>
      <c r="U15" s="56">
        <v>226806.3588318261</v>
      </c>
      <c r="V15" s="56">
        <v>221371.24778420039</v>
      </c>
      <c r="W15" s="57">
        <f>(U15-V15)</f>
        <v>5435.1110476257163</v>
      </c>
      <c r="X15" s="65">
        <f>(W15/V15)</f>
        <v>2.4552018846295851E-2</v>
      </c>
    </row>
    <row r="16" spans="1:27" x14ac:dyDescent="0.25">
      <c r="A16" s="2">
        <v>2</v>
      </c>
      <c r="B16" s="12"/>
      <c r="C16" s="24"/>
      <c r="D16" s="3"/>
      <c r="E16" s="76"/>
      <c r="F16" s="21"/>
      <c r="G16" s="16"/>
      <c r="H16" s="85"/>
      <c r="I16" s="92"/>
      <c r="J16" s="31"/>
      <c r="K16" s="30"/>
      <c r="L16" s="30"/>
      <c r="M16" s="31"/>
      <c r="N16" s="93"/>
      <c r="O16" s="92"/>
      <c r="P16" s="31"/>
      <c r="Q16" s="31"/>
      <c r="R16" s="31"/>
      <c r="S16" s="31"/>
      <c r="T16" s="28"/>
      <c r="U16" s="33"/>
      <c r="V16" s="33"/>
      <c r="W16" s="25"/>
      <c r="X16" s="66"/>
      <c r="Z16" s="36"/>
      <c r="AA16" s="36"/>
    </row>
    <row r="17" spans="1:27" s="11" customFormat="1" x14ac:dyDescent="0.25">
      <c r="A17" s="2">
        <v>3</v>
      </c>
      <c r="B17" s="12"/>
      <c r="C17" s="26"/>
      <c r="D17" s="3"/>
      <c r="E17" s="77"/>
      <c r="F17" s="27"/>
      <c r="G17" s="23"/>
      <c r="H17" s="86"/>
      <c r="I17" s="27"/>
      <c r="J17" s="23"/>
      <c r="K17" s="23"/>
      <c r="L17" s="23"/>
      <c r="M17" s="23"/>
      <c r="N17" s="77"/>
      <c r="O17" s="27"/>
      <c r="P17" s="23"/>
      <c r="Q17" s="23"/>
      <c r="R17" s="23"/>
      <c r="S17" s="23"/>
      <c r="T17" s="23"/>
      <c r="U17" s="23"/>
      <c r="V17" s="23"/>
      <c r="W17" s="23"/>
      <c r="X17" s="67"/>
      <c r="Y17" s="42"/>
      <c r="Z17" s="1"/>
      <c r="AA17" s="1"/>
    </row>
    <row r="18" spans="1:27" s="11" customFormat="1" x14ac:dyDescent="0.25">
      <c r="A18" s="2">
        <v>4</v>
      </c>
      <c r="B18" s="14" t="s">
        <v>52</v>
      </c>
      <c r="C18" s="26">
        <v>17319</v>
      </c>
      <c r="D18" s="3">
        <f>(D19+D20+D21)</f>
        <v>11368</v>
      </c>
      <c r="E18" s="75">
        <f t="shared" ref="E18:E24" si="0">(D18/C18)</f>
        <v>0.65638893700560075</v>
      </c>
      <c r="F18" s="20">
        <f>(F19+F20+F21)</f>
        <v>16485</v>
      </c>
      <c r="G18" s="13">
        <f>(G19+G20+G21)</f>
        <v>12331</v>
      </c>
      <c r="H18" s="75">
        <f t="shared" ref="H18:H24" si="1">(G18/F18)</f>
        <v>0.74801334546557474</v>
      </c>
      <c r="I18" s="90">
        <f t="shared" ref="I18:I24" si="2">(C18-F18)</f>
        <v>834</v>
      </c>
      <c r="J18" s="55">
        <f t="shared" ref="J18:J24" si="3">(I18/F18)</f>
        <v>5.0591446769790716E-2</v>
      </c>
      <c r="K18" s="40"/>
      <c r="L18" s="40"/>
      <c r="M18" s="55">
        <f t="shared" ref="M18:M24" si="4">(C18/C$15)</f>
        <v>0.93661781407171052</v>
      </c>
      <c r="N18" s="91">
        <f t="shared" ref="N18:N24" si="5">(F18/F$15)</f>
        <v>0.88405641658175582</v>
      </c>
      <c r="O18" s="90">
        <f t="shared" ref="O18:O24" si="6">(D18-G18)</f>
        <v>-963</v>
      </c>
      <c r="P18" s="55">
        <f t="shared" ref="P18:P24" si="7">(O18/G18)</f>
        <v>-7.8095855972751607E-2</v>
      </c>
      <c r="Q18" s="55"/>
      <c r="R18" s="55"/>
      <c r="S18" s="55">
        <f t="shared" ref="S18:S24" si="8">(D18/D$15)</f>
        <v>0.94316767609723717</v>
      </c>
      <c r="T18" s="55">
        <f t="shared" ref="T18:T24" si="9">(G18/G$15)</f>
        <v>0.95036608863198457</v>
      </c>
      <c r="U18" s="56">
        <v>225599.41844498052</v>
      </c>
      <c r="V18" s="68">
        <v>220027.87316519342</v>
      </c>
      <c r="W18" s="57">
        <f t="shared" ref="W18:W24" si="10">(U18-V18)</f>
        <v>5571.5452797870967</v>
      </c>
      <c r="X18" s="65">
        <f t="shared" ref="X18:X24" si="11">(W18/V18)</f>
        <v>2.5321997616202331E-2</v>
      </c>
      <c r="Y18" s="42"/>
      <c r="Z18" s="1"/>
      <c r="AA18" s="1"/>
    </row>
    <row r="19" spans="1:27" x14ac:dyDescent="0.25">
      <c r="A19" s="2">
        <v>5</v>
      </c>
      <c r="B19" s="18" t="s">
        <v>60</v>
      </c>
      <c r="C19" s="26">
        <v>9861</v>
      </c>
      <c r="D19" s="5">
        <f>(D34+D35+D43+D44)</f>
        <v>5357</v>
      </c>
      <c r="E19" s="78">
        <f t="shared" si="0"/>
        <v>0.54325119156272184</v>
      </c>
      <c r="F19" s="21">
        <f>(F34+F35+F43+F44)</f>
        <v>8367</v>
      </c>
      <c r="G19" s="16">
        <f>(G34+G35+G43+G44)</f>
        <v>6201</v>
      </c>
      <c r="H19" s="78">
        <f t="shared" si="1"/>
        <v>0.74112585155969879</v>
      </c>
      <c r="I19" s="92">
        <f t="shared" si="2"/>
        <v>1494</v>
      </c>
      <c r="J19" s="31">
        <f t="shared" si="3"/>
        <v>0.1785586231624238</v>
      </c>
      <c r="K19" s="30"/>
      <c r="L19" s="30"/>
      <c r="M19" s="31">
        <f t="shared" si="4"/>
        <v>0.53328646368503596</v>
      </c>
      <c r="N19" s="93">
        <f t="shared" si="5"/>
        <v>0.44870488550437065</v>
      </c>
      <c r="O19" s="92">
        <f t="shared" si="6"/>
        <v>-844</v>
      </c>
      <c r="P19" s="31">
        <f t="shared" si="7"/>
        <v>-0.13610707950330592</v>
      </c>
      <c r="Q19" s="31"/>
      <c r="R19" s="31"/>
      <c r="S19" s="31">
        <f t="shared" si="8"/>
        <v>0.44445366298846761</v>
      </c>
      <c r="T19" s="31">
        <f t="shared" si="9"/>
        <v>0.47791907514450865</v>
      </c>
      <c r="U19" s="32">
        <v>216110.65223072615</v>
      </c>
      <c r="V19" s="32">
        <v>211538.29656507014</v>
      </c>
      <c r="W19" s="41">
        <f t="shared" si="10"/>
        <v>4572.3556656560104</v>
      </c>
      <c r="X19" s="66">
        <f t="shared" si="11"/>
        <v>2.1614789094463249E-2</v>
      </c>
      <c r="Y19" s="43"/>
      <c r="Z19" s="36"/>
      <c r="AA19" s="36"/>
    </row>
    <row r="20" spans="1:27" x14ac:dyDescent="0.25">
      <c r="A20" s="2">
        <v>6</v>
      </c>
      <c r="B20" s="18" t="s">
        <v>59</v>
      </c>
      <c r="C20" s="26">
        <v>6880</v>
      </c>
      <c r="D20" s="5">
        <f>(D36+D37+D38+D42+D47+D48+D49+D58+D60)</f>
        <v>5515</v>
      </c>
      <c r="E20" s="78">
        <f t="shared" si="0"/>
        <v>0.80159883720930236</v>
      </c>
      <c r="F20" s="21">
        <f>(F36+F37+F38+F42+F47+F48+F49+F58+F60)</f>
        <v>7591</v>
      </c>
      <c r="G20" s="16">
        <f>(G36+G37+G38+G42+G47+G48+G49+G58+G60)</f>
        <v>5623</v>
      </c>
      <c r="H20" s="78">
        <f t="shared" si="1"/>
        <v>0.74074561981293641</v>
      </c>
      <c r="I20" s="92">
        <f t="shared" si="2"/>
        <v>-711</v>
      </c>
      <c r="J20" s="31">
        <f t="shared" si="3"/>
        <v>-9.3663548939533658E-2</v>
      </c>
      <c r="K20" s="30"/>
      <c r="L20" s="30"/>
      <c r="M20" s="31">
        <f t="shared" si="4"/>
        <v>0.37207290032989021</v>
      </c>
      <c r="N20" s="93">
        <f t="shared" si="5"/>
        <v>0.40708961227007023</v>
      </c>
      <c r="O20" s="92">
        <f t="shared" si="6"/>
        <v>-108</v>
      </c>
      <c r="P20" s="31">
        <f t="shared" si="7"/>
        <v>-1.9206829094789258E-2</v>
      </c>
      <c r="Q20" s="31"/>
      <c r="R20" s="31"/>
      <c r="S20" s="31">
        <f t="shared" si="8"/>
        <v>0.45756243258939683</v>
      </c>
      <c r="T20" s="31">
        <f t="shared" si="9"/>
        <v>0.43337186897880542</v>
      </c>
      <c r="U20" s="32">
        <v>238945.11918781727</v>
      </c>
      <c r="V20" s="32">
        <v>229862.74693224259</v>
      </c>
      <c r="W20" s="41">
        <f t="shared" si="10"/>
        <v>9082.372255574679</v>
      </c>
      <c r="X20" s="66">
        <f t="shared" si="11"/>
        <v>3.9512153999673207E-2</v>
      </c>
      <c r="Y20" s="43"/>
      <c r="Z20" s="36"/>
      <c r="AA20" s="36"/>
    </row>
    <row r="21" spans="1:27" s="11" customFormat="1" x14ac:dyDescent="0.25">
      <c r="A21" s="2">
        <v>7</v>
      </c>
      <c r="B21" s="29" t="s">
        <v>53</v>
      </c>
      <c r="C21" s="24">
        <v>578</v>
      </c>
      <c r="D21" s="5">
        <f>(D52+D54+D66)</f>
        <v>496</v>
      </c>
      <c r="E21" s="78">
        <f t="shared" si="0"/>
        <v>0.8581314878892734</v>
      </c>
      <c r="F21" s="21">
        <f>(F52+F54+F66)</f>
        <v>527</v>
      </c>
      <c r="G21" s="16">
        <f>(G52+G54+G66)</f>
        <v>507</v>
      </c>
      <c r="H21" s="78">
        <f t="shared" si="1"/>
        <v>0.9620493358633776</v>
      </c>
      <c r="I21" s="92">
        <f t="shared" si="2"/>
        <v>51</v>
      </c>
      <c r="J21" s="31">
        <f t="shared" si="3"/>
        <v>9.6774193548387094E-2</v>
      </c>
      <c r="K21" s="30"/>
      <c r="L21" s="30"/>
      <c r="M21" s="31">
        <f t="shared" si="4"/>
        <v>3.1258450056784383E-2</v>
      </c>
      <c r="N21" s="93">
        <f t="shared" si="5"/>
        <v>2.8261918807314851E-2</v>
      </c>
      <c r="O21" s="92">
        <f t="shared" si="6"/>
        <v>-11</v>
      </c>
      <c r="P21" s="31">
        <f t="shared" si="7"/>
        <v>-2.1696252465483234E-2</v>
      </c>
      <c r="Q21" s="69"/>
      <c r="R21" s="31"/>
      <c r="S21" s="31">
        <f t="shared" si="8"/>
        <v>4.1151580519372767E-2</v>
      </c>
      <c r="T21" s="31">
        <f t="shared" si="9"/>
        <v>3.9075144508670522E-2</v>
      </c>
      <c r="U21" s="32">
        <v>195566.64516129033</v>
      </c>
      <c r="V21" s="32">
        <v>214785.99802761342</v>
      </c>
      <c r="W21" s="41">
        <f t="shared" si="10"/>
        <v>-19219.352866323083</v>
      </c>
      <c r="X21" s="66">
        <f t="shared" si="11"/>
        <v>-8.9481404946388524E-2</v>
      </c>
      <c r="Y21" s="42"/>
      <c r="Z21" s="1"/>
      <c r="AA21" s="1"/>
    </row>
    <row r="22" spans="1:27" s="11" customFormat="1" x14ac:dyDescent="0.25">
      <c r="A22" s="2">
        <v>8</v>
      </c>
      <c r="B22" s="12" t="s">
        <v>0</v>
      </c>
      <c r="C22" s="26">
        <v>1172</v>
      </c>
      <c r="D22" s="3">
        <f>(D23+D24)</f>
        <v>685</v>
      </c>
      <c r="E22" s="75">
        <f t="shared" si="0"/>
        <v>0.58447098976109213</v>
      </c>
      <c r="F22" s="20">
        <f>(F23+F24)</f>
        <v>2162</v>
      </c>
      <c r="G22" s="13">
        <f>(G23+G24)</f>
        <v>644</v>
      </c>
      <c r="H22" s="75">
        <f t="shared" si="1"/>
        <v>0.2978723404255319</v>
      </c>
      <c r="I22" s="90">
        <f t="shared" si="2"/>
        <v>-990</v>
      </c>
      <c r="J22" s="55">
        <f t="shared" si="3"/>
        <v>-0.45790934320074006</v>
      </c>
      <c r="K22" s="40"/>
      <c r="L22" s="40"/>
      <c r="M22" s="55">
        <f t="shared" si="4"/>
        <v>6.3382185928289439E-2</v>
      </c>
      <c r="N22" s="91">
        <f t="shared" si="5"/>
        <v>0.11594358341824422</v>
      </c>
      <c r="O22" s="90">
        <f t="shared" si="6"/>
        <v>41</v>
      </c>
      <c r="P22" s="55">
        <f t="shared" si="7"/>
        <v>6.3664596273291921E-2</v>
      </c>
      <c r="Q22" s="55"/>
      <c r="R22" s="55"/>
      <c r="S22" s="55">
        <f t="shared" si="8"/>
        <v>5.6832323902762799E-2</v>
      </c>
      <c r="T22" s="55">
        <f t="shared" si="9"/>
        <v>4.9633911368015413E-2</v>
      </c>
      <c r="U22" s="56">
        <v>237009.02823529413</v>
      </c>
      <c r="V22" s="56">
        <v>247093.53416149068</v>
      </c>
      <c r="W22" s="57">
        <f t="shared" si="10"/>
        <v>-10084.505926196551</v>
      </c>
      <c r="X22" s="65">
        <f t="shared" si="11"/>
        <v>-4.0812504302948339E-2</v>
      </c>
      <c r="Y22" s="42"/>
      <c r="Z22" s="1"/>
      <c r="AA22" s="1"/>
    </row>
    <row r="23" spans="1:27" x14ac:dyDescent="0.25">
      <c r="A23" s="2">
        <v>9</v>
      </c>
      <c r="B23" s="29" t="s">
        <v>46</v>
      </c>
      <c r="C23" s="26">
        <v>510</v>
      </c>
      <c r="D23" s="5">
        <f>(D39)</f>
        <v>130</v>
      </c>
      <c r="E23" s="78">
        <f t="shared" si="0"/>
        <v>0.25490196078431371</v>
      </c>
      <c r="F23" s="21">
        <f>(F39)</f>
        <v>1547</v>
      </c>
      <c r="G23" s="16">
        <f>(G39)</f>
        <v>99</v>
      </c>
      <c r="H23" s="78">
        <f t="shared" si="1"/>
        <v>6.3994828700711048E-2</v>
      </c>
      <c r="I23" s="92">
        <f t="shared" si="2"/>
        <v>-1037</v>
      </c>
      <c r="J23" s="31">
        <f t="shared" si="3"/>
        <v>-0.67032967032967028</v>
      </c>
      <c r="K23" s="30"/>
      <c r="L23" s="30"/>
      <c r="M23" s="31">
        <f t="shared" si="4"/>
        <v>2.7580985344221515E-2</v>
      </c>
      <c r="N23" s="93">
        <f t="shared" si="5"/>
        <v>8.2962406821472628E-2</v>
      </c>
      <c r="O23" s="92">
        <f t="shared" si="6"/>
        <v>31</v>
      </c>
      <c r="P23" s="31">
        <f t="shared" si="7"/>
        <v>0.31313131313131315</v>
      </c>
      <c r="Q23" s="31"/>
      <c r="R23" s="31"/>
      <c r="S23" s="31">
        <f t="shared" si="8"/>
        <v>1.078569650709367E-2</v>
      </c>
      <c r="T23" s="31">
        <f t="shared" si="9"/>
        <v>7.6300578034682077E-3</v>
      </c>
      <c r="U23" s="32">
        <v>167415.38461538462</v>
      </c>
      <c r="V23" s="32">
        <v>157552.74747474748</v>
      </c>
      <c r="W23" s="41">
        <f t="shared" si="10"/>
        <v>9862.6371406371472</v>
      </c>
      <c r="X23" s="66">
        <f t="shared" si="11"/>
        <v>6.2598953675612218E-2</v>
      </c>
      <c r="Y23" s="43"/>
      <c r="Z23" s="36"/>
      <c r="AA23" s="36"/>
    </row>
    <row r="24" spans="1:27" x14ac:dyDescent="0.25">
      <c r="A24" s="2">
        <v>10</v>
      </c>
      <c r="B24" s="29" t="s">
        <v>56</v>
      </c>
      <c r="C24" s="24">
        <v>662</v>
      </c>
      <c r="D24" s="5">
        <f>(D53+D57+D59+D61+D64+D65+D67)</f>
        <v>555</v>
      </c>
      <c r="E24" s="78">
        <f t="shared" si="0"/>
        <v>0.83836858006042292</v>
      </c>
      <c r="F24" s="21">
        <f>(F53+F57+F59+F61+F64+F65+F67)</f>
        <v>615</v>
      </c>
      <c r="G24" s="16">
        <f>(G53+G57+G59+G61+G64+G65+G67)</f>
        <v>545</v>
      </c>
      <c r="H24" s="78">
        <f t="shared" si="1"/>
        <v>0.88617886178861793</v>
      </c>
      <c r="I24" s="92">
        <f t="shared" si="2"/>
        <v>47</v>
      </c>
      <c r="J24" s="31">
        <f t="shared" si="3"/>
        <v>7.642276422764227E-2</v>
      </c>
      <c r="K24" s="30"/>
      <c r="L24" s="30"/>
      <c r="M24" s="31">
        <f t="shared" si="4"/>
        <v>3.5801200584067924E-2</v>
      </c>
      <c r="N24" s="93">
        <f t="shared" si="5"/>
        <v>3.2981176596771598E-2</v>
      </c>
      <c r="O24" s="92">
        <f t="shared" si="6"/>
        <v>10</v>
      </c>
      <c r="P24" s="31">
        <f t="shared" si="7"/>
        <v>1.834862385321101E-2</v>
      </c>
      <c r="Q24" s="31"/>
      <c r="R24" s="31"/>
      <c r="S24" s="31">
        <f t="shared" si="8"/>
        <v>4.6046627395669129E-2</v>
      </c>
      <c r="T24" s="31">
        <f t="shared" si="9"/>
        <v>4.2003853564547208E-2</v>
      </c>
      <c r="U24" s="32">
        <v>244910.48995633188</v>
      </c>
      <c r="V24" s="32">
        <v>263358.74128440366</v>
      </c>
      <c r="W24" s="41">
        <f t="shared" si="10"/>
        <v>-18448.251328071783</v>
      </c>
      <c r="X24" s="66">
        <f t="shared" si="11"/>
        <v>-7.0049891786767529E-2</v>
      </c>
      <c r="Y24" s="43"/>
      <c r="Z24" s="36"/>
      <c r="AA24" s="36"/>
    </row>
    <row r="25" spans="1:27" s="11" customFormat="1" x14ac:dyDescent="0.25">
      <c r="A25" s="2">
        <v>11</v>
      </c>
      <c r="B25" s="15"/>
      <c r="C25" s="26"/>
      <c r="D25" s="3"/>
      <c r="E25" s="79"/>
      <c r="F25" s="21"/>
      <c r="G25" s="16"/>
      <c r="H25" s="85"/>
      <c r="I25" s="92"/>
      <c r="J25" s="31"/>
      <c r="K25" s="30"/>
      <c r="L25" s="30"/>
      <c r="M25" s="31"/>
      <c r="N25" s="93"/>
      <c r="O25" s="92"/>
      <c r="P25" s="31"/>
      <c r="Q25" s="31"/>
      <c r="R25" s="31"/>
      <c r="S25" s="31"/>
      <c r="T25" s="28"/>
      <c r="U25" s="32"/>
      <c r="V25" s="32"/>
      <c r="W25" s="41"/>
      <c r="X25" s="66"/>
      <c r="Y25" s="42"/>
      <c r="Z25" s="1"/>
      <c r="AA25" s="1"/>
    </row>
    <row r="26" spans="1:27" s="11" customFormat="1" x14ac:dyDescent="0.25">
      <c r="A26" s="2">
        <v>12</v>
      </c>
      <c r="B26" s="14" t="s">
        <v>40</v>
      </c>
      <c r="C26" s="26">
        <v>18294</v>
      </c>
      <c r="D26" s="3">
        <f>(D27+D30)</f>
        <v>11877</v>
      </c>
      <c r="E26" s="75">
        <f t="shared" ref="E26:E31" si="12">(D26/C26)</f>
        <v>0.64922925549360444</v>
      </c>
      <c r="F26" s="20">
        <f>(F27+F30)</f>
        <v>18468</v>
      </c>
      <c r="G26" s="13">
        <f>(G27+G30)</f>
        <v>12796</v>
      </c>
      <c r="H26" s="75">
        <f t="shared" ref="H26:H31" si="13">(G26/F26)</f>
        <v>0.69287416071041807</v>
      </c>
      <c r="I26" s="90">
        <f t="shared" ref="I26:I31" si="14">(C26-F26)</f>
        <v>-174</v>
      </c>
      <c r="J26" s="55">
        <f t="shared" ref="J26:J31" si="15">(I26/F26)</f>
        <v>-9.421702404158544E-3</v>
      </c>
      <c r="K26" s="40"/>
      <c r="L26" s="40"/>
      <c r="M26" s="55">
        <f t="shared" ref="M26:M31" si="16">(C26/C$15)</f>
        <v>0.98934616840625167</v>
      </c>
      <c r="N26" s="91">
        <f t="shared" ref="N26:N31" si="17">(F26/F$15)</f>
        <v>0.99040060063280955</v>
      </c>
      <c r="O26" s="90">
        <f t="shared" ref="O26:O31" si="18">(D26-G26)</f>
        <v>-919</v>
      </c>
      <c r="P26" s="55">
        <f t="shared" ref="P26:P31" si="19">(O26/G26)</f>
        <v>-7.181931853704282E-2</v>
      </c>
      <c r="Q26" s="55"/>
      <c r="R26" s="55"/>
      <c r="S26" s="55">
        <f t="shared" ref="S26:S30" si="20">(D26/D$15)</f>
        <v>0.98539782626731931</v>
      </c>
      <c r="T26" s="55">
        <f t="shared" ref="T26:T30" si="21">(G26/G$15)</f>
        <v>0.98620423892100195</v>
      </c>
      <c r="U26" s="56">
        <v>225455.64763829249</v>
      </c>
      <c r="V26" s="56">
        <v>220215.27547671148</v>
      </c>
      <c r="W26" s="57">
        <f t="shared" ref="W26:W31" si="22">(U26-V26)</f>
        <v>5240.3721615810064</v>
      </c>
      <c r="X26" s="65">
        <f t="shared" ref="X26:X31" si="23">(W26/V26)</f>
        <v>2.3796587908068139E-2</v>
      </c>
      <c r="Y26" s="42"/>
      <c r="Z26" s="1"/>
      <c r="AA26" s="1"/>
    </row>
    <row r="27" spans="1:27" x14ac:dyDescent="0.25">
      <c r="A27" s="2">
        <v>13</v>
      </c>
      <c r="B27" s="15" t="s">
        <v>41</v>
      </c>
      <c r="C27" s="26">
        <v>18170</v>
      </c>
      <c r="D27" s="5">
        <f>(D28+D29)</f>
        <v>11755</v>
      </c>
      <c r="E27" s="78">
        <f t="shared" si="12"/>
        <v>0.64694551458447991</v>
      </c>
      <c r="F27" s="21">
        <f>(F28+F29)</f>
        <v>18307</v>
      </c>
      <c r="G27" s="16">
        <f>(G28+G29)</f>
        <v>12655</v>
      </c>
      <c r="H27" s="78">
        <f t="shared" si="13"/>
        <v>0.69126563609548264</v>
      </c>
      <c r="I27" s="92">
        <f t="shared" si="14"/>
        <v>-137</v>
      </c>
      <c r="J27" s="31">
        <f t="shared" si="15"/>
        <v>-7.483476265909215E-3</v>
      </c>
      <c r="K27" s="30"/>
      <c r="L27" s="30"/>
      <c r="M27" s="31">
        <f t="shared" si="16"/>
        <v>0.98264020334216651</v>
      </c>
      <c r="N27" s="93">
        <f t="shared" si="17"/>
        <v>0.98176650399528076</v>
      </c>
      <c r="O27" s="92">
        <f t="shared" si="18"/>
        <v>-900</v>
      </c>
      <c r="P27" s="31">
        <f t="shared" si="19"/>
        <v>-7.1118135124456736E-2</v>
      </c>
      <c r="Q27" s="31"/>
      <c r="R27" s="31"/>
      <c r="S27" s="31">
        <f t="shared" si="20"/>
        <v>0.97527586492989293</v>
      </c>
      <c r="T27" s="31">
        <f t="shared" si="21"/>
        <v>0.97533718689788051</v>
      </c>
      <c r="U27" s="32">
        <v>224617.08294342834</v>
      </c>
      <c r="V27" s="32">
        <v>219344.71039114974</v>
      </c>
      <c r="W27" s="41">
        <f t="shared" si="22"/>
        <v>5272.3725522785971</v>
      </c>
      <c r="X27" s="66">
        <f t="shared" si="23"/>
        <v>2.4036925909344063E-2</v>
      </c>
      <c r="Y27" s="43"/>
      <c r="Z27" s="36"/>
      <c r="AA27" s="36"/>
    </row>
    <row r="28" spans="1:27" x14ac:dyDescent="0.25">
      <c r="A28" s="2">
        <v>14</v>
      </c>
      <c r="B28" s="15" t="s">
        <v>42</v>
      </c>
      <c r="C28" s="26">
        <v>12944</v>
      </c>
      <c r="D28" s="5">
        <f>(D34+D35+D38+D39+D43+D44+D49+D52+D54+D58+D60+D66)</f>
        <v>7788</v>
      </c>
      <c r="E28" s="78">
        <f t="shared" si="12"/>
        <v>0.60166872682323858</v>
      </c>
      <c r="F28" s="21">
        <f>(F34+F35+F38+F39+F43+F44+F49+F52+F54+F58+F60+F66)</f>
        <v>13852</v>
      </c>
      <c r="G28" s="16">
        <f>(G34+G35+G38+G39+G43+G44+G49+G52+G54+G58+G60+G66)</f>
        <v>8850</v>
      </c>
      <c r="H28" s="78">
        <f t="shared" si="13"/>
        <v>0.63889691019347383</v>
      </c>
      <c r="I28" s="92">
        <f t="shared" si="14"/>
        <v>-908</v>
      </c>
      <c r="J28" s="31">
        <f t="shared" si="15"/>
        <v>-6.5550101068437769E-2</v>
      </c>
      <c r="K28" s="30"/>
      <c r="L28" s="30"/>
      <c r="M28" s="31">
        <f t="shared" si="16"/>
        <v>0.70001622410902598</v>
      </c>
      <c r="N28" s="93">
        <f t="shared" si="17"/>
        <v>0.74285407840403284</v>
      </c>
      <c r="O28" s="92">
        <f t="shared" si="18"/>
        <v>-1062</v>
      </c>
      <c r="P28" s="31">
        <f t="shared" si="19"/>
        <v>-0.12</v>
      </c>
      <c r="Q28" s="31"/>
      <c r="R28" s="31"/>
      <c r="S28" s="31">
        <f t="shared" si="20"/>
        <v>0.6461461876711192</v>
      </c>
      <c r="T28" s="31">
        <f t="shared" si="21"/>
        <v>0.68208092485549132</v>
      </c>
      <c r="U28" s="32">
        <v>215095.08724645735</v>
      </c>
      <c r="V28" s="32">
        <v>214261.61333333334</v>
      </c>
      <c r="W28" s="41">
        <f t="shared" si="22"/>
        <v>833.47391312400578</v>
      </c>
      <c r="X28" s="66">
        <f t="shared" si="23"/>
        <v>3.8899824385590942E-3</v>
      </c>
      <c r="Y28" s="43"/>
      <c r="Z28" s="36"/>
      <c r="AA28" s="36"/>
    </row>
    <row r="29" spans="1:27" x14ac:dyDescent="0.25">
      <c r="A29" s="2">
        <v>15</v>
      </c>
      <c r="B29" s="15" t="s">
        <v>38</v>
      </c>
      <c r="C29" s="26">
        <v>5226</v>
      </c>
      <c r="D29" s="5">
        <f>(D36+D37+D42+D47+D48+D67+D65)</f>
        <v>3967</v>
      </c>
      <c r="E29" s="78">
        <f t="shared" si="12"/>
        <v>0.75908916953693073</v>
      </c>
      <c r="F29" s="21">
        <f>(F36+F37+F42+F47+F48+F65+F67)</f>
        <v>4455</v>
      </c>
      <c r="G29" s="16">
        <f>(G36+G37+G42+G47+G48+G65+G67)</f>
        <v>3805</v>
      </c>
      <c r="H29" s="78">
        <f t="shared" si="13"/>
        <v>0.85409652076318743</v>
      </c>
      <c r="I29" s="92">
        <f t="shared" si="14"/>
        <v>771</v>
      </c>
      <c r="J29" s="31">
        <f t="shared" si="15"/>
        <v>0.17306397306397306</v>
      </c>
      <c r="K29" s="30"/>
      <c r="L29" s="30"/>
      <c r="M29" s="31">
        <f t="shared" si="16"/>
        <v>0.28262397923314042</v>
      </c>
      <c r="N29" s="93">
        <f t="shared" si="17"/>
        <v>0.23891242559124792</v>
      </c>
      <c r="O29" s="92">
        <f t="shared" si="18"/>
        <v>162</v>
      </c>
      <c r="P29" s="31">
        <f t="shared" si="19"/>
        <v>4.2575558475689883E-2</v>
      </c>
      <c r="Q29" s="31"/>
      <c r="R29" s="31"/>
      <c r="S29" s="31">
        <f t="shared" si="20"/>
        <v>0.32912967725877373</v>
      </c>
      <c r="T29" s="31">
        <f t="shared" si="21"/>
        <v>0.29325626204238919</v>
      </c>
      <c r="U29" s="32">
        <v>239657.53170945798</v>
      </c>
      <c r="V29" s="32">
        <v>231167.41971090669</v>
      </c>
      <c r="W29" s="41">
        <f t="shared" si="22"/>
        <v>8490.1119985512923</v>
      </c>
      <c r="X29" s="66">
        <f t="shared" si="23"/>
        <v>3.6727113228883446E-2</v>
      </c>
      <c r="Y29" s="29"/>
      <c r="Z29" s="36"/>
      <c r="AA29" s="36"/>
    </row>
    <row r="30" spans="1:27" s="11" customFormat="1" x14ac:dyDescent="0.25">
      <c r="A30" s="2">
        <v>16</v>
      </c>
      <c r="B30" s="15" t="s">
        <v>43</v>
      </c>
      <c r="C30" s="26">
        <v>124</v>
      </c>
      <c r="D30" s="5">
        <f>(D61+D64)</f>
        <v>122</v>
      </c>
      <c r="E30" s="78">
        <f t="shared" si="12"/>
        <v>0.9838709677419355</v>
      </c>
      <c r="F30" s="21">
        <f>(F61+F64)</f>
        <v>161</v>
      </c>
      <c r="G30" s="16">
        <f>(G61+G64)</f>
        <v>141</v>
      </c>
      <c r="H30" s="78">
        <f t="shared" si="13"/>
        <v>0.87577639751552794</v>
      </c>
      <c r="I30" s="92">
        <f t="shared" si="14"/>
        <v>-37</v>
      </c>
      <c r="J30" s="31">
        <f t="shared" si="15"/>
        <v>-0.22981366459627328</v>
      </c>
      <c r="K30" s="30"/>
      <c r="L30" s="30"/>
      <c r="M30" s="31">
        <f t="shared" si="16"/>
        <v>6.7059650640852305E-3</v>
      </c>
      <c r="N30" s="93">
        <f t="shared" si="17"/>
        <v>8.6340966375288257E-3</v>
      </c>
      <c r="O30" s="92">
        <f t="shared" si="18"/>
        <v>-19</v>
      </c>
      <c r="P30" s="31">
        <f t="shared" si="19"/>
        <v>-0.13475177304964539</v>
      </c>
      <c r="Q30" s="31"/>
      <c r="R30" s="31"/>
      <c r="S30" s="31">
        <f t="shared" si="20"/>
        <v>1.0121961337426367E-2</v>
      </c>
      <c r="T30" s="31">
        <f t="shared" si="21"/>
        <v>1.0867052023121387E-2</v>
      </c>
      <c r="U30" s="32">
        <v>306253.41803278687</v>
      </c>
      <c r="V30" s="32">
        <v>298350.03546099289</v>
      </c>
      <c r="W30" s="41">
        <f t="shared" si="22"/>
        <v>7903.3825717939762</v>
      </c>
      <c r="X30" s="66">
        <f t="shared" si="23"/>
        <v>2.6490302102971548E-2</v>
      </c>
      <c r="Z30" s="1"/>
      <c r="AA30" s="1"/>
    </row>
    <row r="31" spans="1:27" s="11" customFormat="1" x14ac:dyDescent="0.25">
      <c r="A31" s="2">
        <v>17</v>
      </c>
      <c r="B31" s="17" t="s">
        <v>39</v>
      </c>
      <c r="C31" s="26">
        <v>197</v>
      </c>
      <c r="D31" s="3">
        <f>(D53+D57+D59)</f>
        <v>176</v>
      </c>
      <c r="E31" s="75">
        <f t="shared" si="12"/>
        <v>0.89340101522842641</v>
      </c>
      <c r="F31" s="20">
        <f>(F53+F57+F59)</f>
        <v>179</v>
      </c>
      <c r="G31" s="13">
        <f>(G53+G57+G59)</f>
        <v>179</v>
      </c>
      <c r="H31" s="75">
        <f t="shared" si="13"/>
        <v>1</v>
      </c>
      <c r="I31" s="90">
        <f t="shared" si="14"/>
        <v>18</v>
      </c>
      <c r="J31" s="55">
        <f t="shared" si="15"/>
        <v>0.1005586592178771</v>
      </c>
      <c r="K31" s="40"/>
      <c r="L31" s="40"/>
      <c r="M31" s="55">
        <f t="shared" si="16"/>
        <v>1.065383159374831E-2</v>
      </c>
      <c r="N31" s="91">
        <f t="shared" si="17"/>
        <v>9.5993993671904324E-3</v>
      </c>
      <c r="O31" s="90">
        <f t="shared" si="18"/>
        <v>-3</v>
      </c>
      <c r="P31" s="55">
        <f t="shared" si="19"/>
        <v>-1.6759776536312849E-2</v>
      </c>
      <c r="Q31" s="55"/>
      <c r="R31" s="55"/>
      <c r="S31" s="55">
        <f>(D31/D$15)</f>
        <v>1.460217373268066E-2</v>
      </c>
      <c r="T31" s="55">
        <f>(G31/G$15)</f>
        <v>1.3795761078998074E-2</v>
      </c>
      <c r="U31" s="56">
        <v>317956.34090909088</v>
      </c>
      <c r="V31" s="56">
        <v>304007.12290502794</v>
      </c>
      <c r="W31" s="57">
        <f t="shared" si="22"/>
        <v>13949.218004062946</v>
      </c>
      <c r="X31" s="65">
        <f t="shared" si="23"/>
        <v>4.5884510437673831E-2</v>
      </c>
    </row>
    <row r="32" spans="1:27" x14ac:dyDescent="0.25">
      <c r="A32" s="2">
        <v>18</v>
      </c>
      <c r="B32" s="44"/>
      <c r="C32" s="24"/>
      <c r="D32" s="3"/>
      <c r="E32" s="80"/>
      <c r="F32" s="21"/>
      <c r="G32" s="16"/>
      <c r="H32" s="85"/>
      <c r="I32" s="94"/>
      <c r="J32" s="30"/>
      <c r="K32" s="30"/>
      <c r="L32" s="30"/>
      <c r="M32" s="31"/>
      <c r="N32" s="93"/>
      <c r="O32" s="94"/>
      <c r="P32" s="30"/>
      <c r="Q32" s="30"/>
      <c r="R32" s="30"/>
      <c r="S32" s="30"/>
      <c r="T32" s="25"/>
      <c r="U32" s="32"/>
      <c r="V32" s="32"/>
      <c r="W32" s="25"/>
      <c r="X32" s="64"/>
    </row>
    <row r="33" spans="1:24" s="11" customFormat="1" x14ac:dyDescent="0.25">
      <c r="A33" s="2">
        <v>19</v>
      </c>
      <c r="B33" s="45" t="s">
        <v>2</v>
      </c>
      <c r="C33" s="24">
        <v>6628</v>
      </c>
      <c r="D33" s="8">
        <f>SUM(D34:D39)</f>
        <v>4561</v>
      </c>
      <c r="E33" s="75">
        <f t="shared" ref="E33:E39" si="24">(D33/C33)</f>
        <v>0.68814121907060954</v>
      </c>
      <c r="F33" s="20">
        <v>9008</v>
      </c>
      <c r="G33" s="13">
        <v>5152</v>
      </c>
      <c r="H33" s="75">
        <f t="shared" ref="H33:H39" si="25">(G33/F33)</f>
        <v>0.5719360568383659</v>
      </c>
      <c r="I33" s="90">
        <f t="shared" ref="I33:I39" si="26">(C33-F33)</f>
        <v>-2380</v>
      </c>
      <c r="J33" s="55">
        <f t="shared" ref="J33:J39" si="27">(I33/F33)</f>
        <v>-0.26420959147424511</v>
      </c>
      <c r="K33" s="40"/>
      <c r="L33" s="40"/>
      <c r="M33" s="55">
        <f t="shared" ref="M33:M44" si="28">(C33/C$15)</f>
        <v>0.35844464874803961</v>
      </c>
      <c r="N33" s="91">
        <f t="shared" ref="N33:N44" si="29">(F33/F$15)</f>
        <v>0.48308038826620903</v>
      </c>
      <c r="O33" s="90">
        <f t="shared" ref="O33:O44" si="30">(D33-G33)</f>
        <v>-591</v>
      </c>
      <c r="P33" s="55">
        <f t="shared" ref="P33:P44" si="31">(O33/G33)</f>
        <v>-0.11471273291925466</v>
      </c>
      <c r="Q33" s="40"/>
      <c r="R33" s="40"/>
      <c r="S33" s="55">
        <f t="shared" ref="S33:S38" si="32">(D33/D$15)</f>
        <v>0.37841201360657095</v>
      </c>
      <c r="T33" s="55">
        <f t="shared" ref="T33:T38" si="33">(G33/G$15)</f>
        <v>0.3970712909441233</v>
      </c>
      <c r="U33" s="56">
        <v>209524.47007235256</v>
      </c>
      <c r="V33" s="56">
        <v>202374.2637810559</v>
      </c>
      <c r="W33" s="57">
        <f t="shared" ref="W33:W39" si="34">(U33-V33)</f>
        <v>7150.2062912966649</v>
      </c>
      <c r="X33" s="65">
        <f t="shared" ref="X33:X39" si="35">(W33/V33)</f>
        <v>3.5331598779933353E-2</v>
      </c>
    </row>
    <row r="34" spans="1:24" x14ac:dyDescent="0.25">
      <c r="A34" s="2">
        <v>20</v>
      </c>
      <c r="B34" s="18" t="s">
        <v>22</v>
      </c>
      <c r="C34" s="26">
        <v>2650</v>
      </c>
      <c r="D34" s="9">
        <v>1746</v>
      </c>
      <c r="E34" s="78">
        <f t="shared" si="24"/>
        <v>0.6588679245283019</v>
      </c>
      <c r="F34" s="21">
        <v>2046</v>
      </c>
      <c r="G34" s="16">
        <v>2040</v>
      </c>
      <c r="H34" s="78">
        <f t="shared" si="25"/>
        <v>0.99706744868035191</v>
      </c>
      <c r="I34" s="92">
        <f t="shared" si="26"/>
        <v>604</v>
      </c>
      <c r="J34" s="31">
        <f t="shared" si="27"/>
        <v>0.29521016617790813</v>
      </c>
      <c r="K34" s="6">
        <v>2</v>
      </c>
      <c r="L34" s="61">
        <v>3</v>
      </c>
      <c r="M34" s="31">
        <f t="shared" si="28"/>
        <v>0.14331296306311178</v>
      </c>
      <c r="N34" s="93">
        <f t="shared" si="29"/>
        <v>0.10972274360486942</v>
      </c>
      <c r="O34" s="92">
        <f t="shared" si="30"/>
        <v>-294</v>
      </c>
      <c r="P34" s="31">
        <f t="shared" si="31"/>
        <v>-0.14411764705882352</v>
      </c>
      <c r="Q34" s="6">
        <v>2</v>
      </c>
      <c r="R34" s="61">
        <v>2</v>
      </c>
      <c r="S34" s="31">
        <f t="shared" si="32"/>
        <v>0.14486020077988881</v>
      </c>
      <c r="T34" s="31">
        <f t="shared" si="33"/>
        <v>0.15722543352601157</v>
      </c>
      <c r="U34" s="32">
        <v>173250.66895761742</v>
      </c>
      <c r="V34" s="32">
        <v>169031.25098039216</v>
      </c>
      <c r="W34" s="41">
        <f t="shared" si="34"/>
        <v>4219.4179772252683</v>
      </c>
      <c r="X34" s="66">
        <f t="shared" si="35"/>
        <v>2.4962354314674782E-2</v>
      </c>
    </row>
    <row r="35" spans="1:24" x14ac:dyDescent="0.25">
      <c r="A35" s="2">
        <v>21</v>
      </c>
      <c r="B35" s="18" t="s">
        <v>10</v>
      </c>
      <c r="C35" s="26">
        <v>1417</v>
      </c>
      <c r="D35" s="9">
        <v>788</v>
      </c>
      <c r="E35" s="78">
        <f t="shared" si="24"/>
        <v>0.55610444601270292</v>
      </c>
      <c r="F35" s="21">
        <v>2107</v>
      </c>
      <c r="G35" s="16">
        <v>1079</v>
      </c>
      <c r="H35" s="78">
        <f t="shared" si="25"/>
        <v>0.51210251542477458</v>
      </c>
      <c r="I35" s="92">
        <f t="shared" si="26"/>
        <v>-690</v>
      </c>
      <c r="J35" s="31">
        <f t="shared" si="27"/>
        <v>-0.32747982914095869</v>
      </c>
      <c r="K35" s="6">
        <v>5</v>
      </c>
      <c r="L35" s="61">
        <v>2</v>
      </c>
      <c r="M35" s="31">
        <f t="shared" si="28"/>
        <v>7.6631874966199776E-2</v>
      </c>
      <c r="N35" s="93">
        <f t="shared" si="29"/>
        <v>0.11299404729983376</v>
      </c>
      <c r="O35" s="92">
        <f t="shared" si="30"/>
        <v>-291</v>
      </c>
      <c r="P35" s="31">
        <f t="shared" si="31"/>
        <v>-0.26969416126042633</v>
      </c>
      <c r="Q35" s="6">
        <v>5</v>
      </c>
      <c r="R35" s="61">
        <v>4</v>
      </c>
      <c r="S35" s="31">
        <f t="shared" si="32"/>
        <v>6.5377914212229327E-2</v>
      </c>
      <c r="T35" s="31">
        <f t="shared" si="33"/>
        <v>8.3159922928709051E-2</v>
      </c>
      <c r="U35" s="32">
        <v>235707.48730964467</v>
      </c>
      <c r="V35" s="32">
        <v>223958.64874884152</v>
      </c>
      <c r="W35" s="41">
        <f t="shared" si="34"/>
        <v>11748.838560803153</v>
      </c>
      <c r="X35" s="66">
        <f t="shared" si="35"/>
        <v>5.2459856435278333E-2</v>
      </c>
    </row>
    <row r="36" spans="1:24" x14ac:dyDescent="0.25">
      <c r="A36" s="2">
        <v>22</v>
      </c>
      <c r="B36" s="18" t="s">
        <v>48</v>
      </c>
      <c r="C36" s="26">
        <v>342</v>
      </c>
      <c r="D36" s="9">
        <v>330</v>
      </c>
      <c r="E36" s="78">
        <f t="shared" si="24"/>
        <v>0.96491228070175439</v>
      </c>
      <c r="F36" s="21">
        <v>399</v>
      </c>
      <c r="G36" s="16">
        <v>288</v>
      </c>
      <c r="H36" s="78">
        <f t="shared" si="25"/>
        <v>0.72180451127819545</v>
      </c>
      <c r="I36" s="92">
        <f t="shared" si="26"/>
        <v>-57</v>
      </c>
      <c r="J36" s="31">
        <f t="shared" si="27"/>
        <v>-0.14285714285714285</v>
      </c>
      <c r="K36" s="6">
        <v>12</v>
      </c>
      <c r="L36" s="61">
        <v>11</v>
      </c>
      <c r="M36" s="31">
        <f t="shared" si="28"/>
        <v>1.8495484289654425E-2</v>
      </c>
      <c r="N36" s="93">
        <f t="shared" si="29"/>
        <v>2.1397543840832305E-2</v>
      </c>
      <c r="O36" s="92">
        <f t="shared" si="30"/>
        <v>42</v>
      </c>
      <c r="P36" s="31">
        <f t="shared" si="31"/>
        <v>0.14583333333333334</v>
      </c>
      <c r="Q36" s="6">
        <v>10</v>
      </c>
      <c r="R36" s="61">
        <v>11</v>
      </c>
      <c r="S36" s="31">
        <f t="shared" si="32"/>
        <v>2.7379075748776238E-2</v>
      </c>
      <c r="T36" s="31">
        <f t="shared" si="33"/>
        <v>2.2196531791907514E-2</v>
      </c>
      <c r="U36" s="32">
        <v>234757.0787878788</v>
      </c>
      <c r="V36" s="32">
        <v>275333.22569444444</v>
      </c>
      <c r="W36" s="41">
        <f t="shared" si="34"/>
        <v>-40576.146906565642</v>
      </c>
      <c r="X36" s="66">
        <f t="shared" si="35"/>
        <v>-0.14737105122066047</v>
      </c>
    </row>
    <row r="37" spans="1:24" x14ac:dyDescent="0.25">
      <c r="A37" s="2">
        <v>23</v>
      </c>
      <c r="B37" s="18" t="s">
        <v>23</v>
      </c>
      <c r="C37" s="26">
        <v>930</v>
      </c>
      <c r="D37" s="9">
        <v>806</v>
      </c>
      <c r="E37" s="78">
        <f t="shared" si="24"/>
        <v>0.8666666666666667</v>
      </c>
      <c r="F37" s="21">
        <v>863</v>
      </c>
      <c r="G37" s="16">
        <v>838</v>
      </c>
      <c r="H37" s="78">
        <f t="shared" si="25"/>
        <v>0.97103128621089219</v>
      </c>
      <c r="I37" s="92">
        <f t="shared" si="26"/>
        <v>67</v>
      </c>
      <c r="J37" s="31">
        <f t="shared" si="27"/>
        <v>7.7636152954808801E-2</v>
      </c>
      <c r="K37" s="6">
        <v>6</v>
      </c>
      <c r="L37" s="61">
        <v>9</v>
      </c>
      <c r="M37" s="31">
        <f t="shared" si="28"/>
        <v>5.0294737980639229E-2</v>
      </c>
      <c r="N37" s="93">
        <f t="shared" si="29"/>
        <v>4.6280903094331527E-2</v>
      </c>
      <c r="O37" s="92">
        <f t="shared" si="30"/>
        <v>-32</v>
      </c>
      <c r="P37" s="31">
        <f t="shared" si="31"/>
        <v>-3.8186157517899763E-2</v>
      </c>
      <c r="Q37" s="6">
        <v>4</v>
      </c>
      <c r="R37" s="61">
        <v>7</v>
      </c>
      <c r="S37" s="31">
        <f t="shared" si="32"/>
        <v>6.6871318343980746E-2</v>
      </c>
      <c r="T37" s="31">
        <f t="shared" si="33"/>
        <v>6.4585741811175337E-2</v>
      </c>
      <c r="U37" s="32">
        <v>235636.33870967742</v>
      </c>
      <c r="V37" s="32">
        <v>195385.54892601431</v>
      </c>
      <c r="W37" s="41">
        <f t="shared" si="34"/>
        <v>40250.789783663116</v>
      </c>
      <c r="X37" s="66">
        <f t="shared" si="35"/>
        <v>0.20600699491293845</v>
      </c>
    </row>
    <row r="38" spans="1:24" x14ac:dyDescent="0.25">
      <c r="A38" s="2">
        <v>24</v>
      </c>
      <c r="B38" s="18" t="s">
        <v>49</v>
      </c>
      <c r="C38" s="26">
        <v>779</v>
      </c>
      <c r="D38" s="9">
        <v>761</v>
      </c>
      <c r="E38" s="78">
        <f t="shared" si="24"/>
        <v>0.97689345314505782</v>
      </c>
      <c r="F38" s="21">
        <v>2046</v>
      </c>
      <c r="G38" s="16">
        <v>808</v>
      </c>
      <c r="H38" s="78">
        <f t="shared" si="25"/>
        <v>0.39491691104594329</v>
      </c>
      <c r="I38" s="92">
        <f t="shared" si="26"/>
        <v>-1267</v>
      </c>
      <c r="J38" s="31">
        <f t="shared" si="27"/>
        <v>-0.61925708699902249</v>
      </c>
      <c r="K38" s="6">
        <v>7</v>
      </c>
      <c r="L38" s="61">
        <v>4</v>
      </c>
      <c r="M38" s="31">
        <f t="shared" si="28"/>
        <v>4.2128603104212861E-2</v>
      </c>
      <c r="N38" s="93">
        <f t="shared" si="29"/>
        <v>0.10972274360486942</v>
      </c>
      <c r="O38" s="92">
        <f t="shared" si="30"/>
        <v>-47</v>
      </c>
      <c r="P38" s="31">
        <f t="shared" si="31"/>
        <v>-5.8168316831683171E-2</v>
      </c>
      <c r="Q38" s="6">
        <v>6</v>
      </c>
      <c r="R38" s="61">
        <v>8</v>
      </c>
      <c r="S38" s="31">
        <f t="shared" si="32"/>
        <v>6.313780801460217E-2</v>
      </c>
      <c r="T38" s="31">
        <f t="shared" si="33"/>
        <v>6.2273603082851639E-2</v>
      </c>
      <c r="U38" s="32">
        <v>234232.87122207621</v>
      </c>
      <c r="V38" s="32">
        <v>244468.18316831684</v>
      </c>
      <c r="W38" s="41">
        <f t="shared" si="34"/>
        <v>-10235.311946240632</v>
      </c>
      <c r="X38" s="66">
        <f t="shared" si="35"/>
        <v>-4.1867664796255304E-2</v>
      </c>
    </row>
    <row r="39" spans="1:24" x14ac:dyDescent="0.25">
      <c r="A39" s="2">
        <v>25</v>
      </c>
      <c r="B39" s="18" t="s">
        <v>7</v>
      </c>
      <c r="C39" s="26">
        <v>510</v>
      </c>
      <c r="D39" s="9">
        <v>130</v>
      </c>
      <c r="E39" s="78">
        <f t="shared" si="24"/>
        <v>0.25490196078431371</v>
      </c>
      <c r="F39" s="21">
        <v>1547</v>
      </c>
      <c r="G39" s="16">
        <v>99</v>
      </c>
      <c r="H39" s="78">
        <f t="shared" si="25"/>
        <v>6.3994828700711048E-2</v>
      </c>
      <c r="I39" s="92">
        <f t="shared" si="26"/>
        <v>-1037</v>
      </c>
      <c r="J39" s="31">
        <f t="shared" si="27"/>
        <v>-0.67032967032967028</v>
      </c>
      <c r="K39" s="6">
        <v>10</v>
      </c>
      <c r="L39" s="61">
        <v>7</v>
      </c>
      <c r="M39" s="31">
        <f t="shared" si="28"/>
        <v>2.7580985344221515E-2</v>
      </c>
      <c r="N39" s="93">
        <f t="shared" si="29"/>
        <v>8.2962406821472628E-2</v>
      </c>
      <c r="O39" s="92">
        <f t="shared" si="30"/>
        <v>31</v>
      </c>
      <c r="P39" s="31">
        <f t="shared" si="31"/>
        <v>0.31313131313131315</v>
      </c>
      <c r="Q39" s="6">
        <v>17</v>
      </c>
      <c r="R39" s="61">
        <v>17</v>
      </c>
      <c r="S39" s="31">
        <f>(D39/D$15)</f>
        <v>1.078569650709367E-2</v>
      </c>
      <c r="T39" s="31">
        <f>(G39/G$15)</f>
        <v>7.6300578034682077E-3</v>
      </c>
      <c r="U39" s="32">
        <v>167415.38461538462</v>
      </c>
      <c r="V39" s="32">
        <v>157552.74747474748</v>
      </c>
      <c r="W39" s="41">
        <f t="shared" si="34"/>
        <v>9862.6371406371472</v>
      </c>
      <c r="X39" s="66">
        <f t="shared" si="35"/>
        <v>6.2598953675612218E-2</v>
      </c>
    </row>
    <row r="40" spans="1:24" x14ac:dyDescent="0.25">
      <c r="A40" s="2">
        <v>26</v>
      </c>
      <c r="B40" s="18"/>
      <c r="C40" s="24"/>
      <c r="D40" s="4"/>
      <c r="E40" s="81"/>
      <c r="F40" s="21"/>
      <c r="G40" s="16"/>
      <c r="H40" s="84"/>
      <c r="I40" s="92"/>
      <c r="J40" s="46"/>
      <c r="K40" s="6"/>
      <c r="L40" s="63"/>
      <c r="M40" s="31"/>
      <c r="N40" s="93"/>
      <c r="O40" s="92"/>
      <c r="P40" s="31"/>
      <c r="Q40" s="6"/>
      <c r="R40" s="63"/>
      <c r="S40" s="30"/>
      <c r="T40" s="25"/>
      <c r="U40" s="32"/>
      <c r="V40" s="32"/>
      <c r="W40" s="25"/>
      <c r="X40" s="66"/>
    </row>
    <row r="41" spans="1:24" s="11" customFormat="1" x14ac:dyDescent="0.25">
      <c r="A41" s="2">
        <v>27</v>
      </c>
      <c r="B41" s="17" t="s">
        <v>18</v>
      </c>
      <c r="C41" s="26">
        <v>8201</v>
      </c>
      <c r="D41" s="8">
        <f>SUM(D42:D44)</f>
        <v>4511</v>
      </c>
      <c r="E41" s="75">
        <f t="shared" ref="E41:E44" si="36">(D41/C41)</f>
        <v>0.55005487135715159</v>
      </c>
      <c r="F41" s="20">
        <v>6214</v>
      </c>
      <c r="G41" s="13">
        <v>4666</v>
      </c>
      <c r="H41" s="75">
        <f t="shared" ref="H41:H44" si="37">(G41/F41)</f>
        <v>0.75088509816543292</v>
      </c>
      <c r="I41" s="90">
        <f t="shared" ref="I41:I44" si="38">(C41-F41)</f>
        <v>1987</v>
      </c>
      <c r="J41" s="55">
        <f t="shared" ref="J41:J44" si="39">(I41/F41)</f>
        <v>0.31976182813002896</v>
      </c>
      <c r="K41" s="70"/>
      <c r="L41" s="63"/>
      <c r="M41" s="55">
        <f t="shared" si="28"/>
        <v>0.44351306040776595</v>
      </c>
      <c r="N41" s="91">
        <f t="shared" si="29"/>
        <v>0.33324395345095725</v>
      </c>
      <c r="O41" s="90">
        <f t="shared" si="30"/>
        <v>-155</v>
      </c>
      <c r="P41" s="55">
        <f t="shared" si="31"/>
        <v>-3.321903129018431E-2</v>
      </c>
      <c r="Q41" s="70"/>
      <c r="R41" s="63"/>
      <c r="S41" s="55">
        <f t="shared" ref="S41:S44" si="40">(D41/D$15)</f>
        <v>0.37426366879615036</v>
      </c>
      <c r="T41" s="55">
        <f t="shared" ref="T41:T44" si="41">(G41/G$15)</f>
        <v>0.35961464354527939</v>
      </c>
      <c r="U41" s="56">
        <v>239838.24717357571</v>
      </c>
      <c r="V41" s="56">
        <v>241624.8002571796</v>
      </c>
      <c r="W41" s="57">
        <f t="shared" ref="W41:W44" si="42">(U41-V41)</f>
        <v>-1786.5530836038815</v>
      </c>
      <c r="X41" s="65">
        <f t="shared" ref="X41:X44" si="43">(W41/V41)</f>
        <v>-7.393914373451391E-3</v>
      </c>
    </row>
    <row r="42" spans="1:24" x14ac:dyDescent="0.25">
      <c r="A42" s="2">
        <v>28</v>
      </c>
      <c r="B42" s="18" t="s">
        <v>6</v>
      </c>
      <c r="C42" s="26">
        <v>2407</v>
      </c>
      <c r="D42" s="9">
        <v>1688</v>
      </c>
      <c r="E42" s="78">
        <f t="shared" si="36"/>
        <v>0.70128791026173665</v>
      </c>
      <c r="F42" s="21">
        <v>2000</v>
      </c>
      <c r="G42" s="16">
        <v>1584</v>
      </c>
      <c r="H42" s="78">
        <f t="shared" si="37"/>
        <v>0.79200000000000004</v>
      </c>
      <c r="I42" s="92">
        <f t="shared" si="38"/>
        <v>407</v>
      </c>
      <c r="J42" s="31">
        <f t="shared" si="39"/>
        <v>0.20349999999999999</v>
      </c>
      <c r="K42" s="6">
        <v>4</v>
      </c>
      <c r="L42" s="61">
        <v>5</v>
      </c>
      <c r="M42" s="31">
        <f t="shared" si="28"/>
        <v>0.13017143475204154</v>
      </c>
      <c r="N42" s="93">
        <f t="shared" si="29"/>
        <v>0.10725585885128976</v>
      </c>
      <c r="O42" s="92">
        <f t="shared" si="30"/>
        <v>104</v>
      </c>
      <c r="P42" s="31">
        <f t="shared" si="31"/>
        <v>6.5656565656565663E-2</v>
      </c>
      <c r="Q42" s="6">
        <v>3</v>
      </c>
      <c r="R42" s="61">
        <v>3</v>
      </c>
      <c r="S42" s="31">
        <f t="shared" si="40"/>
        <v>0.14004812079980089</v>
      </c>
      <c r="T42" s="31">
        <f t="shared" si="41"/>
        <v>0.12208092485549132</v>
      </c>
      <c r="U42" s="32">
        <v>244335.74466824645</v>
      </c>
      <c r="V42" s="32">
        <v>253880.98169191918</v>
      </c>
      <c r="W42" s="41">
        <f t="shared" si="42"/>
        <v>-9545.2370236727293</v>
      </c>
      <c r="X42" s="66">
        <f t="shared" si="43"/>
        <v>-3.7597290510148311E-2</v>
      </c>
    </row>
    <row r="43" spans="1:24" x14ac:dyDescent="0.25">
      <c r="A43" s="2">
        <v>29</v>
      </c>
      <c r="B43" s="18" t="s">
        <v>26</v>
      </c>
      <c r="C43" s="26">
        <v>3225</v>
      </c>
      <c r="D43" s="9">
        <v>710</v>
      </c>
      <c r="E43" s="78">
        <f t="shared" si="36"/>
        <v>0.22015503875968992</v>
      </c>
      <c r="F43" s="21">
        <v>1947</v>
      </c>
      <c r="G43" s="16">
        <v>989</v>
      </c>
      <c r="H43" s="78">
        <f t="shared" si="37"/>
        <v>0.50796096558808423</v>
      </c>
      <c r="I43" s="92">
        <f t="shared" si="38"/>
        <v>1278</v>
      </c>
      <c r="J43" s="31">
        <f t="shared" si="39"/>
        <v>0.65639445300462251</v>
      </c>
      <c r="K43" s="6">
        <v>1</v>
      </c>
      <c r="L43" s="61">
        <v>6</v>
      </c>
      <c r="M43" s="31">
        <f t="shared" si="28"/>
        <v>0.17440917202963604</v>
      </c>
      <c r="N43" s="93">
        <f t="shared" si="29"/>
        <v>0.10441357859173057</v>
      </c>
      <c r="O43" s="92">
        <f t="shared" si="30"/>
        <v>-279</v>
      </c>
      <c r="P43" s="31">
        <f t="shared" si="31"/>
        <v>-0.28210313447927199</v>
      </c>
      <c r="Q43" s="6">
        <v>7</v>
      </c>
      <c r="R43" s="61">
        <v>5</v>
      </c>
      <c r="S43" s="31">
        <f t="shared" si="40"/>
        <v>5.8906496307973122E-2</v>
      </c>
      <c r="T43" s="31">
        <f t="shared" si="41"/>
        <v>7.6223506743737957E-2</v>
      </c>
      <c r="U43" s="32">
        <v>235262.63802816902</v>
      </c>
      <c r="V43" s="32">
        <v>234728.63094034378</v>
      </c>
      <c r="W43" s="41">
        <f t="shared" si="42"/>
        <v>534.00708782524453</v>
      </c>
      <c r="X43" s="66">
        <f t="shared" si="43"/>
        <v>2.2749976672464907E-3</v>
      </c>
    </row>
    <row r="44" spans="1:24" x14ac:dyDescent="0.25">
      <c r="A44" s="2">
        <v>30</v>
      </c>
      <c r="B44" s="18" t="s">
        <v>30</v>
      </c>
      <c r="C44" s="26">
        <v>2569</v>
      </c>
      <c r="D44" s="9">
        <v>2113</v>
      </c>
      <c r="E44" s="78">
        <f t="shared" si="36"/>
        <v>0.82249902685869991</v>
      </c>
      <c r="F44" s="21">
        <v>2267</v>
      </c>
      <c r="G44" s="16">
        <v>2093</v>
      </c>
      <c r="H44" s="78">
        <f t="shared" si="37"/>
        <v>0.92324658138509041</v>
      </c>
      <c r="I44" s="92">
        <f t="shared" si="38"/>
        <v>302</v>
      </c>
      <c r="J44" s="31">
        <f t="shared" si="39"/>
        <v>0.13321570357300397</v>
      </c>
      <c r="K44" s="6">
        <v>3</v>
      </c>
      <c r="L44" s="61">
        <v>1</v>
      </c>
      <c r="M44" s="31">
        <f t="shared" si="28"/>
        <v>0.13893245362608836</v>
      </c>
      <c r="N44" s="93">
        <f t="shared" si="29"/>
        <v>0.12157451600793694</v>
      </c>
      <c r="O44" s="92">
        <f t="shared" si="30"/>
        <v>20</v>
      </c>
      <c r="P44" s="31">
        <f t="shared" si="31"/>
        <v>9.5556617295747739E-3</v>
      </c>
      <c r="Q44" s="6">
        <v>1</v>
      </c>
      <c r="R44" s="61">
        <v>1</v>
      </c>
      <c r="S44" s="31">
        <f t="shared" si="40"/>
        <v>0.17530905168837635</v>
      </c>
      <c r="T44" s="31">
        <f t="shared" si="41"/>
        <v>0.16131021194605011</v>
      </c>
      <c r="U44" s="32">
        <v>237782.83151916706</v>
      </c>
      <c r="V44" s="32">
        <v>235607.84854276158</v>
      </c>
      <c r="W44" s="41">
        <f t="shared" si="42"/>
        <v>2174.9829764054739</v>
      </c>
      <c r="X44" s="66">
        <f t="shared" si="43"/>
        <v>9.2313689457196747E-3</v>
      </c>
    </row>
    <row r="45" spans="1:24" x14ac:dyDescent="0.25">
      <c r="A45" s="2">
        <v>31</v>
      </c>
      <c r="B45" s="18"/>
      <c r="C45" s="24"/>
      <c r="D45" s="4"/>
      <c r="E45" s="81"/>
      <c r="F45" s="21"/>
      <c r="G45" s="16"/>
      <c r="H45" s="87"/>
      <c r="I45" s="92"/>
      <c r="J45" s="46"/>
      <c r="K45" s="6"/>
      <c r="L45" s="61"/>
      <c r="M45" s="31"/>
      <c r="N45" s="93"/>
      <c r="O45" s="92"/>
      <c r="P45" s="46"/>
      <c r="Q45" s="6"/>
      <c r="R45" s="61"/>
      <c r="S45" s="30"/>
      <c r="T45" s="25"/>
      <c r="U45" s="32"/>
      <c r="V45" s="32"/>
      <c r="W45" s="25"/>
      <c r="X45" s="66"/>
    </row>
    <row r="46" spans="1:24" s="11" customFormat="1" x14ac:dyDescent="0.25">
      <c r="A46" s="2">
        <v>32</v>
      </c>
      <c r="B46" s="17" t="s">
        <v>3</v>
      </c>
      <c r="C46" s="26">
        <v>1895</v>
      </c>
      <c r="D46" s="8">
        <f>SUM(D47:D49)</f>
        <v>1501</v>
      </c>
      <c r="E46" s="75">
        <f t="shared" ref="E46:E49" si="44">(D46/C46)</f>
        <v>0.79208443271767814</v>
      </c>
      <c r="F46" s="20">
        <v>1849</v>
      </c>
      <c r="G46" s="13">
        <v>1741</v>
      </c>
      <c r="H46" s="75">
        <f t="shared" ref="H46:H49" si="45">(G46/F46)</f>
        <v>0.94159004867495943</v>
      </c>
      <c r="I46" s="90">
        <f t="shared" ref="I46:I49" si="46">(C46-F46)</f>
        <v>46</v>
      </c>
      <c r="J46" s="55">
        <f t="shared" ref="J46:J49" si="47">(I46/F46)</f>
        <v>2.4878312601406164E-2</v>
      </c>
      <c r="K46" s="70"/>
      <c r="L46" s="63"/>
      <c r="M46" s="55">
        <f t="shared" ref="M46:M49" si="48">(C46/C$15)</f>
        <v>0.10248228868097993</v>
      </c>
      <c r="N46" s="91">
        <f t="shared" ref="N46:N49" si="49">(F46/F$15)</f>
        <v>9.915804150801738E-2</v>
      </c>
      <c r="O46" s="90">
        <f t="shared" ref="O46:O49" si="50">(D46-G46)</f>
        <v>-240</v>
      </c>
      <c r="P46" s="55">
        <f t="shared" ref="P46:P49" si="51">(O46/G46)</f>
        <v>-0.13785180930499713</v>
      </c>
      <c r="Q46" s="70"/>
      <c r="R46" s="63"/>
      <c r="S46" s="55">
        <f t="shared" ref="S46:S49" si="52">(D46/D$15)</f>
        <v>0.12453331120882767</v>
      </c>
      <c r="T46" s="55">
        <f t="shared" ref="T46:T49" si="53">(G46/G$15)</f>
        <v>0.1341811175337187</v>
      </c>
      <c r="U46" s="56">
        <v>252142.41163556531</v>
      </c>
      <c r="V46" s="56">
        <v>209718.29350947731</v>
      </c>
      <c r="W46" s="57">
        <f t="shared" ref="W46:W49" si="54">(U46-V46)</f>
        <v>42424.118126087997</v>
      </c>
      <c r="X46" s="65">
        <f t="shared" ref="X46:X49" si="55">(W46/V46)</f>
        <v>0.20229097527045642</v>
      </c>
    </row>
    <row r="47" spans="1:24" x14ac:dyDescent="0.25">
      <c r="A47" s="2">
        <v>33</v>
      </c>
      <c r="B47" s="18" t="s">
        <v>9</v>
      </c>
      <c r="C47" s="26">
        <v>430</v>
      </c>
      <c r="D47" s="9">
        <v>190</v>
      </c>
      <c r="E47" s="78">
        <f t="shared" si="44"/>
        <v>0.44186046511627908</v>
      </c>
      <c r="F47" s="21">
        <v>184</v>
      </c>
      <c r="G47" s="16">
        <v>184</v>
      </c>
      <c r="H47" s="78">
        <f t="shared" si="45"/>
        <v>1</v>
      </c>
      <c r="I47" s="92">
        <f t="shared" si="46"/>
        <v>246</v>
      </c>
      <c r="J47" s="31">
        <f t="shared" si="47"/>
        <v>1.3369565217391304</v>
      </c>
      <c r="K47" s="6">
        <v>11</v>
      </c>
      <c r="L47" s="61">
        <v>16</v>
      </c>
      <c r="M47" s="31">
        <f t="shared" si="48"/>
        <v>2.3254556270618138E-2</v>
      </c>
      <c r="N47" s="93">
        <f t="shared" si="49"/>
        <v>9.8675390143186572E-3</v>
      </c>
      <c r="O47" s="92">
        <f t="shared" si="50"/>
        <v>6</v>
      </c>
      <c r="P47" s="31">
        <f t="shared" si="51"/>
        <v>3.2608695652173912E-2</v>
      </c>
      <c r="Q47" s="6">
        <v>15</v>
      </c>
      <c r="R47" s="61">
        <v>14</v>
      </c>
      <c r="S47" s="31">
        <f t="shared" si="52"/>
        <v>1.5763710279598442E-2</v>
      </c>
      <c r="T47" s="31">
        <f t="shared" si="53"/>
        <v>1.4181117533718689E-2</v>
      </c>
      <c r="U47" s="32">
        <v>237047.83684210526</v>
      </c>
      <c r="V47" s="32">
        <v>234430.92934782608</v>
      </c>
      <c r="W47" s="41">
        <f t="shared" si="54"/>
        <v>2616.9074942791776</v>
      </c>
      <c r="X47" s="66">
        <f t="shared" si="55"/>
        <v>1.1162808173645303E-2</v>
      </c>
    </row>
    <row r="48" spans="1:24" x14ac:dyDescent="0.25">
      <c r="A48" s="2">
        <v>34</v>
      </c>
      <c r="B48" s="18" t="s">
        <v>29</v>
      </c>
      <c r="C48" s="26">
        <v>776</v>
      </c>
      <c r="D48" s="9">
        <v>696</v>
      </c>
      <c r="E48" s="78">
        <f t="shared" si="44"/>
        <v>0.89690721649484539</v>
      </c>
      <c r="F48" s="21">
        <v>734</v>
      </c>
      <c r="G48" s="16">
        <v>686</v>
      </c>
      <c r="H48" s="78">
        <f t="shared" si="45"/>
        <v>0.93460490463215262</v>
      </c>
      <c r="I48" s="92">
        <f t="shared" si="46"/>
        <v>42</v>
      </c>
      <c r="J48" s="31">
        <f t="shared" si="47"/>
        <v>5.7220708446866483E-2</v>
      </c>
      <c r="K48" s="6">
        <v>8</v>
      </c>
      <c r="L48" s="61">
        <v>10</v>
      </c>
      <c r="M48" s="31">
        <f t="shared" si="48"/>
        <v>4.1966362013952735E-2</v>
      </c>
      <c r="N48" s="93">
        <f t="shared" si="49"/>
        <v>3.936290019842334E-2</v>
      </c>
      <c r="O48" s="92">
        <f t="shared" si="50"/>
        <v>10</v>
      </c>
      <c r="P48" s="31">
        <f t="shared" si="51"/>
        <v>1.4577259475218658E-2</v>
      </c>
      <c r="Q48" s="6">
        <v>8</v>
      </c>
      <c r="R48" s="61">
        <v>9</v>
      </c>
      <c r="S48" s="31">
        <f t="shared" si="52"/>
        <v>5.7744959761055342E-2</v>
      </c>
      <c r="T48" s="31">
        <f t="shared" si="53"/>
        <v>5.287090558766859E-2</v>
      </c>
      <c r="U48" s="32">
        <v>258835.55028735631</v>
      </c>
      <c r="V48" s="32">
        <v>210254.11516034984</v>
      </c>
      <c r="W48" s="41">
        <f t="shared" si="54"/>
        <v>48581.435127006465</v>
      </c>
      <c r="X48" s="66">
        <f t="shared" si="55"/>
        <v>0.23106056730426389</v>
      </c>
    </row>
    <row r="49" spans="1:24" x14ac:dyDescent="0.25">
      <c r="A49" s="2">
        <v>35</v>
      </c>
      <c r="B49" s="18" t="s">
        <v>33</v>
      </c>
      <c r="C49" s="26">
        <v>689</v>
      </c>
      <c r="D49" s="9">
        <v>615</v>
      </c>
      <c r="E49" s="78">
        <f t="shared" si="44"/>
        <v>0.89259796806966618</v>
      </c>
      <c r="F49" s="21">
        <v>931</v>
      </c>
      <c r="G49" s="16">
        <v>871</v>
      </c>
      <c r="H49" s="78">
        <f t="shared" si="45"/>
        <v>0.93555316863587545</v>
      </c>
      <c r="I49" s="92">
        <f t="shared" si="46"/>
        <v>-242</v>
      </c>
      <c r="J49" s="31">
        <f t="shared" si="47"/>
        <v>-0.25993555316863587</v>
      </c>
      <c r="K49" s="6">
        <v>23</v>
      </c>
      <c r="L49" s="61">
        <v>8</v>
      </c>
      <c r="M49" s="31">
        <f t="shared" si="48"/>
        <v>3.7261370396409067E-2</v>
      </c>
      <c r="N49" s="93">
        <f t="shared" si="49"/>
        <v>4.9927602295275382E-2</v>
      </c>
      <c r="O49" s="92">
        <f t="shared" si="50"/>
        <v>-256</v>
      </c>
      <c r="P49" s="31">
        <f t="shared" si="51"/>
        <v>-0.29391504018369691</v>
      </c>
      <c r="Q49" s="6">
        <v>22</v>
      </c>
      <c r="R49" s="61">
        <v>6</v>
      </c>
      <c r="S49" s="31">
        <f t="shared" si="52"/>
        <v>5.1024641168173901E-2</v>
      </c>
      <c r="T49" s="31">
        <f t="shared" si="53"/>
        <v>6.7129094412331405E-2</v>
      </c>
      <c r="U49" s="32">
        <v>180524.2</v>
      </c>
      <c r="V49" s="32">
        <v>204075.70034443168</v>
      </c>
      <c r="W49" s="41">
        <f t="shared" si="54"/>
        <v>-23551.500344431668</v>
      </c>
      <c r="X49" s="66">
        <f t="shared" si="55"/>
        <v>-0.11540570633682641</v>
      </c>
    </row>
    <row r="50" spans="1:24" x14ac:dyDescent="0.25">
      <c r="A50" s="2">
        <v>36</v>
      </c>
      <c r="B50" s="18"/>
      <c r="C50" s="24"/>
      <c r="D50" s="4"/>
      <c r="E50" s="81"/>
      <c r="F50" s="21"/>
      <c r="G50" s="16"/>
      <c r="H50" s="87"/>
      <c r="I50" s="92"/>
      <c r="J50" s="46"/>
      <c r="K50" s="6"/>
      <c r="L50" s="61"/>
      <c r="M50" s="31"/>
      <c r="N50" s="93"/>
      <c r="O50" s="92"/>
      <c r="P50" s="46"/>
      <c r="Q50" s="6"/>
      <c r="R50" s="61"/>
      <c r="S50" s="30"/>
      <c r="T50" s="25"/>
      <c r="U50" s="32"/>
      <c r="V50" s="32"/>
      <c r="W50" s="25"/>
      <c r="X50" s="66"/>
    </row>
    <row r="51" spans="1:24" s="11" customFormat="1" x14ac:dyDescent="0.25">
      <c r="A51" s="2">
        <v>37</v>
      </c>
      <c r="B51" s="17" t="s">
        <v>4</v>
      </c>
      <c r="C51" s="26">
        <v>419</v>
      </c>
      <c r="D51" s="8">
        <f>SUM(D52:D54)</f>
        <v>356</v>
      </c>
      <c r="E51" s="75">
        <f t="shared" ref="E51:E54" si="56">(D51/C51)</f>
        <v>0.84964200477326968</v>
      </c>
      <c r="F51" s="20">
        <v>432</v>
      </c>
      <c r="G51" s="13">
        <v>428</v>
      </c>
      <c r="H51" s="75">
        <f t="shared" ref="H51:H54" si="57">(G51/F51)</f>
        <v>0.9907407407407407</v>
      </c>
      <c r="I51" s="90">
        <f t="shared" ref="I51:I54" si="58">(C51-F51)</f>
        <v>-13</v>
      </c>
      <c r="J51" s="55">
        <f t="shared" ref="J51:J54" si="59">(I51/F51)</f>
        <v>-3.0092592592592591E-2</v>
      </c>
      <c r="K51" s="70"/>
      <c r="L51" s="63"/>
      <c r="M51" s="55">
        <f t="shared" ref="M51:M54" si="60">(C51/C$15)</f>
        <v>2.2659672272997675E-2</v>
      </c>
      <c r="N51" s="91">
        <f t="shared" ref="N51:N54" si="61">(F51/F$15)</f>
        <v>2.3167265511878588E-2</v>
      </c>
      <c r="O51" s="90">
        <f t="shared" ref="O51:O54" si="62">(D51-G51)</f>
        <v>-72</v>
      </c>
      <c r="P51" s="55">
        <f t="shared" ref="P51:P54" si="63">(O51/G51)</f>
        <v>-0.16822429906542055</v>
      </c>
      <c r="Q51" s="70"/>
      <c r="R51" s="63"/>
      <c r="S51" s="55">
        <f t="shared" ref="S51:S54" si="64">(D51/D$15)</f>
        <v>2.9536215050194971E-2</v>
      </c>
      <c r="T51" s="55">
        <f t="shared" ref="T51:T54" si="65">(G51/G$15)</f>
        <v>3.2986512524084778E-2</v>
      </c>
      <c r="U51" s="56">
        <v>287910.07303370786</v>
      </c>
      <c r="V51" s="56">
        <v>274671.22429906542</v>
      </c>
      <c r="W51" s="57">
        <f t="shared" ref="W51:W54" si="66">(U51-V51)</f>
        <v>13238.848734642437</v>
      </c>
      <c r="X51" s="65">
        <f t="shared" ref="X51:X54" si="67">(W51/V51)</f>
        <v>4.8198892215326548E-2</v>
      </c>
    </row>
    <row r="52" spans="1:24" x14ac:dyDescent="0.25">
      <c r="A52" s="2">
        <v>38</v>
      </c>
      <c r="B52" s="18" t="s">
        <v>34</v>
      </c>
      <c r="C52" s="26">
        <v>65</v>
      </c>
      <c r="D52" s="9">
        <v>25</v>
      </c>
      <c r="E52" s="78">
        <f t="shared" si="56"/>
        <v>0.38461538461538464</v>
      </c>
      <c r="F52" s="21">
        <v>30</v>
      </c>
      <c r="G52" s="16">
        <v>30</v>
      </c>
      <c r="H52" s="78">
        <f t="shared" si="57"/>
        <v>1</v>
      </c>
      <c r="I52" s="92">
        <f t="shared" si="58"/>
        <v>35</v>
      </c>
      <c r="J52" s="31">
        <f t="shared" si="59"/>
        <v>1.1666666666666667</v>
      </c>
      <c r="K52" s="6">
        <v>20</v>
      </c>
      <c r="L52" s="61">
        <v>23</v>
      </c>
      <c r="M52" s="31">
        <f t="shared" si="60"/>
        <v>3.5152236223027419E-3</v>
      </c>
      <c r="N52" s="93">
        <f t="shared" si="61"/>
        <v>1.6088378827693462E-3</v>
      </c>
      <c r="O52" s="92">
        <f t="shared" si="62"/>
        <v>-5</v>
      </c>
      <c r="P52" s="31">
        <f t="shared" si="63"/>
        <v>-0.16666666666666666</v>
      </c>
      <c r="Q52" s="6">
        <v>22</v>
      </c>
      <c r="R52" s="61">
        <v>23</v>
      </c>
      <c r="S52" s="31">
        <f t="shared" si="64"/>
        <v>2.074172405210321E-3</v>
      </c>
      <c r="T52" s="31">
        <f t="shared" si="65"/>
        <v>2.3121387283236996E-3</v>
      </c>
      <c r="U52" s="32">
        <v>242520</v>
      </c>
      <c r="V52" s="32">
        <v>226576.96666666667</v>
      </c>
      <c r="W52" s="41">
        <f t="shared" si="66"/>
        <v>15943.033333333326</v>
      </c>
      <c r="X52" s="66">
        <f t="shared" si="67"/>
        <v>7.0364757582743367E-2</v>
      </c>
    </row>
    <row r="53" spans="1:24" x14ac:dyDescent="0.25">
      <c r="A53" s="2">
        <v>39</v>
      </c>
      <c r="B53" s="18" t="s">
        <v>47</v>
      </c>
      <c r="C53" s="26">
        <v>107</v>
      </c>
      <c r="D53" s="9">
        <v>86</v>
      </c>
      <c r="E53" s="78">
        <f t="shared" si="56"/>
        <v>0.80373831775700932</v>
      </c>
      <c r="F53" s="21">
        <v>92</v>
      </c>
      <c r="G53" s="16">
        <v>92</v>
      </c>
      <c r="H53" s="78">
        <f t="shared" si="57"/>
        <v>1</v>
      </c>
      <c r="I53" s="92">
        <f t="shared" si="58"/>
        <v>15</v>
      </c>
      <c r="J53" s="31">
        <f t="shared" si="59"/>
        <v>0.16304347826086957</v>
      </c>
      <c r="K53" s="6">
        <v>18</v>
      </c>
      <c r="L53" s="61">
        <v>19</v>
      </c>
      <c r="M53" s="31">
        <f t="shared" si="60"/>
        <v>5.7865988859445135E-3</v>
      </c>
      <c r="N53" s="93">
        <f t="shared" si="61"/>
        <v>4.9337695071593286E-3</v>
      </c>
      <c r="O53" s="92">
        <f t="shared" si="62"/>
        <v>-6</v>
      </c>
      <c r="P53" s="31">
        <f t="shared" si="63"/>
        <v>-6.5217391304347824E-2</v>
      </c>
      <c r="Q53" s="6">
        <v>18</v>
      </c>
      <c r="R53" s="61">
        <v>18</v>
      </c>
      <c r="S53" s="31">
        <f t="shared" si="64"/>
        <v>7.1351530739235045E-3</v>
      </c>
      <c r="T53" s="31">
        <f t="shared" si="65"/>
        <v>7.0905587668593445E-3</v>
      </c>
      <c r="U53" s="32">
        <v>440588.53488372092</v>
      </c>
      <c r="V53" s="32">
        <v>398266.90217391303</v>
      </c>
      <c r="W53" s="41">
        <f t="shared" si="66"/>
        <v>42321.632709807891</v>
      </c>
      <c r="X53" s="66">
        <f t="shared" si="67"/>
        <v>0.10626449870375397</v>
      </c>
    </row>
    <row r="54" spans="1:24" x14ac:dyDescent="0.25">
      <c r="A54" s="2">
        <v>40</v>
      </c>
      <c r="B54" s="18" t="s">
        <v>8</v>
      </c>
      <c r="C54" s="26">
        <v>247</v>
      </c>
      <c r="D54" s="9">
        <v>245</v>
      </c>
      <c r="E54" s="78">
        <f t="shared" si="56"/>
        <v>0.9919028340080972</v>
      </c>
      <c r="F54" s="21">
        <v>310</v>
      </c>
      <c r="G54" s="16">
        <v>306</v>
      </c>
      <c r="H54" s="78">
        <f t="shared" si="57"/>
        <v>0.98709677419354835</v>
      </c>
      <c r="I54" s="92">
        <f t="shared" si="58"/>
        <v>-63</v>
      </c>
      <c r="J54" s="31">
        <f t="shared" si="59"/>
        <v>-0.20322580645161289</v>
      </c>
      <c r="K54" s="6">
        <v>16</v>
      </c>
      <c r="L54" s="61">
        <v>12</v>
      </c>
      <c r="M54" s="31">
        <f t="shared" si="60"/>
        <v>1.3357849764750419E-2</v>
      </c>
      <c r="N54" s="93">
        <f t="shared" si="61"/>
        <v>1.6624658121949912E-2</v>
      </c>
      <c r="O54" s="92">
        <f t="shared" si="62"/>
        <v>-61</v>
      </c>
      <c r="P54" s="31">
        <f t="shared" si="63"/>
        <v>-0.19934640522875818</v>
      </c>
      <c r="Q54" s="6">
        <v>11</v>
      </c>
      <c r="R54" s="61">
        <v>10</v>
      </c>
      <c r="S54" s="31">
        <f t="shared" si="64"/>
        <v>2.0326889571061147E-2</v>
      </c>
      <c r="T54" s="31">
        <f t="shared" si="65"/>
        <v>2.3583815028901733E-2</v>
      </c>
      <c r="U54" s="32">
        <v>238948.45714285714</v>
      </c>
      <c r="V54" s="32">
        <v>242226.86274509804</v>
      </c>
      <c r="W54" s="41">
        <f t="shared" si="66"/>
        <v>-3278.4056022409059</v>
      </c>
      <c r="X54" s="66">
        <f t="shared" si="67"/>
        <v>-1.3534442733095469E-2</v>
      </c>
    </row>
    <row r="55" spans="1:24" x14ac:dyDescent="0.25">
      <c r="A55" s="2">
        <v>41</v>
      </c>
      <c r="B55" s="18"/>
      <c r="C55" s="24"/>
      <c r="D55" s="4"/>
      <c r="E55" s="81"/>
      <c r="F55" s="21"/>
      <c r="G55" s="16"/>
      <c r="H55" s="87"/>
      <c r="I55" s="92"/>
      <c r="J55" s="46"/>
      <c r="K55" s="6"/>
      <c r="L55" s="61"/>
      <c r="M55" s="31"/>
      <c r="N55" s="93"/>
      <c r="O55" s="92"/>
      <c r="P55" s="46"/>
      <c r="Q55" s="6"/>
      <c r="R55" s="61"/>
      <c r="S55" s="30"/>
      <c r="T55" s="25"/>
      <c r="U55" s="32"/>
      <c r="V55" s="32"/>
      <c r="W55" s="25"/>
      <c r="X55" s="66"/>
    </row>
    <row r="56" spans="1:24" s="11" customFormat="1" x14ac:dyDescent="0.25">
      <c r="A56" s="2">
        <v>42</v>
      </c>
      <c r="B56" s="17" t="s">
        <v>19</v>
      </c>
      <c r="C56" s="26">
        <v>687</v>
      </c>
      <c r="D56" s="8">
        <f>SUM(D57:D61)</f>
        <v>587</v>
      </c>
      <c r="E56" s="75">
        <f t="shared" ref="E56:E61" si="68">(D56/C56)</f>
        <v>0.85443959243085876</v>
      </c>
      <c r="F56" s="20">
        <v>628</v>
      </c>
      <c r="G56" s="13">
        <v>540</v>
      </c>
      <c r="H56" s="75">
        <f t="shared" ref="H56:H61" si="69">(G56/F56)</f>
        <v>0.85987261146496818</v>
      </c>
      <c r="I56" s="90">
        <f t="shared" ref="I56:I61" si="70">(C56-F56)</f>
        <v>59</v>
      </c>
      <c r="J56" s="55">
        <f t="shared" ref="J56:J61" si="71">(I56/F56)</f>
        <v>9.3949044585987268E-2</v>
      </c>
      <c r="K56" s="70"/>
      <c r="L56" s="63"/>
      <c r="M56" s="55">
        <f t="shared" ref="M56:M61" si="72">(C56/C$15)</f>
        <v>3.7153209669568976E-2</v>
      </c>
      <c r="N56" s="91">
        <f t="shared" ref="N56:N61" si="73">(F56/F$15)</f>
        <v>3.3678339679304982E-2</v>
      </c>
      <c r="O56" s="90">
        <f t="shared" ref="O56:O61" si="74">(D56-G56)</f>
        <v>47</v>
      </c>
      <c r="P56" s="55">
        <f t="shared" ref="P56:P61" si="75">(O56/G56)</f>
        <v>8.7037037037037038E-2</v>
      </c>
      <c r="Q56" s="70"/>
      <c r="R56" s="63"/>
      <c r="S56" s="55">
        <f t="shared" ref="S56:S61" si="76">(D56/D$15)</f>
        <v>4.8701568074338342E-2</v>
      </c>
      <c r="T56" s="55">
        <f t="shared" ref="T56:T61" si="77">(G56/G$15)</f>
        <v>4.161849710982659E-2</v>
      </c>
      <c r="U56" s="56">
        <v>225546.67461669506</v>
      </c>
      <c r="V56" s="56">
        <v>246579.88148148148</v>
      </c>
      <c r="W56" s="57">
        <f t="shared" ref="W56:W61" si="78">(U56-V56)</f>
        <v>-21033.206864786422</v>
      </c>
      <c r="X56" s="65">
        <f t="shared" ref="X56:X61" si="79">(W56/V56)</f>
        <v>-8.5299768733833409E-2</v>
      </c>
    </row>
    <row r="57" spans="1:24" x14ac:dyDescent="0.25">
      <c r="A57" s="2">
        <v>43</v>
      </c>
      <c r="B57" s="18" t="s">
        <v>35</v>
      </c>
      <c r="C57" s="26">
        <v>65</v>
      </c>
      <c r="D57" s="9">
        <v>65</v>
      </c>
      <c r="E57" s="78">
        <f t="shared" si="68"/>
        <v>1</v>
      </c>
      <c r="F57" s="21">
        <v>59</v>
      </c>
      <c r="G57" s="16">
        <v>59</v>
      </c>
      <c r="H57" s="78">
        <f t="shared" si="69"/>
        <v>1</v>
      </c>
      <c r="I57" s="92">
        <f t="shared" si="70"/>
        <v>6</v>
      </c>
      <c r="J57" s="31">
        <f t="shared" si="71"/>
        <v>0.10169491525423729</v>
      </c>
      <c r="K57" s="6">
        <v>21</v>
      </c>
      <c r="L57" s="61">
        <v>20</v>
      </c>
      <c r="M57" s="31">
        <f t="shared" si="72"/>
        <v>3.5152236223027419E-3</v>
      </c>
      <c r="N57" s="93">
        <f t="shared" si="73"/>
        <v>3.1640478361130478E-3</v>
      </c>
      <c r="O57" s="92">
        <f t="shared" si="74"/>
        <v>6</v>
      </c>
      <c r="P57" s="31">
        <f t="shared" si="75"/>
        <v>0.10169491525423729</v>
      </c>
      <c r="Q57" s="6">
        <v>20</v>
      </c>
      <c r="R57" s="61">
        <v>20</v>
      </c>
      <c r="S57" s="31">
        <f t="shared" si="76"/>
        <v>5.392848253546835E-3</v>
      </c>
      <c r="T57" s="31">
        <f t="shared" si="77"/>
        <v>4.5472061657032756E-3</v>
      </c>
      <c r="U57" s="32">
        <v>179305.61538461538</v>
      </c>
      <c r="V57" s="32">
        <v>179524.57627118644</v>
      </c>
      <c r="W57" s="41">
        <f t="shared" si="78"/>
        <v>-218.96088657106156</v>
      </c>
      <c r="X57" s="66">
        <f t="shared" si="79"/>
        <v>-1.2196708167705316E-3</v>
      </c>
    </row>
    <row r="58" spans="1:24" x14ac:dyDescent="0.25">
      <c r="A58" s="2">
        <v>44</v>
      </c>
      <c r="B58" s="18" t="s">
        <v>25</v>
      </c>
      <c r="C58" s="26">
        <v>188</v>
      </c>
      <c r="D58" s="9">
        <v>188</v>
      </c>
      <c r="E58" s="78">
        <f t="shared" si="68"/>
        <v>1</v>
      </c>
      <c r="F58" s="21">
        <v>155</v>
      </c>
      <c r="G58" s="16">
        <v>155</v>
      </c>
      <c r="H58" s="78">
        <f t="shared" si="69"/>
        <v>1</v>
      </c>
      <c r="I58" s="92">
        <f t="shared" si="70"/>
        <v>33</v>
      </c>
      <c r="J58" s="31">
        <f t="shared" si="71"/>
        <v>0.2129032258064516</v>
      </c>
      <c r="K58" s="6">
        <v>17</v>
      </c>
      <c r="L58" s="61">
        <v>17</v>
      </c>
      <c r="M58" s="31">
        <f t="shared" si="72"/>
        <v>1.016710832296793E-2</v>
      </c>
      <c r="N58" s="93">
        <f t="shared" si="73"/>
        <v>8.3123290609749562E-3</v>
      </c>
      <c r="O58" s="92">
        <f t="shared" si="74"/>
        <v>33</v>
      </c>
      <c r="P58" s="31">
        <f t="shared" si="75"/>
        <v>0.2129032258064516</v>
      </c>
      <c r="Q58" s="6">
        <v>16</v>
      </c>
      <c r="R58" s="61">
        <v>16</v>
      </c>
      <c r="S58" s="31">
        <f t="shared" si="76"/>
        <v>1.5597776487181615E-2</v>
      </c>
      <c r="T58" s="31">
        <f t="shared" si="77"/>
        <v>1.1946050096339113E-2</v>
      </c>
      <c r="U58" s="32">
        <v>203043.28723404257</v>
      </c>
      <c r="V58" s="32">
        <v>238202.30967741937</v>
      </c>
      <c r="W58" s="41">
        <f t="shared" si="78"/>
        <v>-35159.022443376802</v>
      </c>
      <c r="X58" s="66">
        <f t="shared" si="79"/>
        <v>-0.1476015177644171</v>
      </c>
    </row>
    <row r="59" spans="1:24" x14ac:dyDescent="0.25">
      <c r="A59" s="2">
        <v>45</v>
      </c>
      <c r="B59" s="18" t="s">
        <v>36</v>
      </c>
      <c r="C59" s="26">
        <v>25</v>
      </c>
      <c r="D59" s="9">
        <v>25</v>
      </c>
      <c r="E59" s="78">
        <f t="shared" si="68"/>
        <v>1</v>
      </c>
      <c r="F59" s="21">
        <v>28</v>
      </c>
      <c r="G59" s="16">
        <v>28</v>
      </c>
      <c r="H59" s="78">
        <f t="shared" si="69"/>
        <v>1</v>
      </c>
      <c r="I59" s="92">
        <f t="shared" si="70"/>
        <v>-3</v>
      </c>
      <c r="J59" s="31">
        <f t="shared" si="71"/>
        <v>-0.10714285714285714</v>
      </c>
      <c r="K59" s="6">
        <v>24</v>
      </c>
      <c r="L59" s="61">
        <v>24</v>
      </c>
      <c r="M59" s="31">
        <f t="shared" si="72"/>
        <v>1.3520090855010545E-3</v>
      </c>
      <c r="N59" s="93">
        <f t="shared" si="73"/>
        <v>1.5015820239180566E-3</v>
      </c>
      <c r="O59" s="92">
        <f t="shared" si="74"/>
        <v>-3</v>
      </c>
      <c r="P59" s="31">
        <f t="shared" si="75"/>
        <v>-0.10714285714285714</v>
      </c>
      <c r="Q59" s="6">
        <v>22</v>
      </c>
      <c r="R59" s="61">
        <v>24</v>
      </c>
      <c r="S59" s="31">
        <f t="shared" si="76"/>
        <v>2.074172405210321E-3</v>
      </c>
      <c r="T59" s="31">
        <f t="shared" si="77"/>
        <v>2.1579961464354529E-3</v>
      </c>
      <c r="U59" s="32">
        <v>256593.48</v>
      </c>
      <c r="V59" s="32">
        <v>256598.92857142858</v>
      </c>
      <c r="W59" s="41">
        <f t="shared" si="78"/>
        <v>-5.4485714285692666</v>
      </c>
      <c r="X59" s="66">
        <f t="shared" si="79"/>
        <v>-2.1233804283218453E-5</v>
      </c>
    </row>
    <row r="60" spans="1:24" x14ac:dyDescent="0.25">
      <c r="A60" s="2">
        <v>46</v>
      </c>
      <c r="B60" s="18" t="s">
        <v>24</v>
      </c>
      <c r="C60" s="26">
        <v>339</v>
      </c>
      <c r="D60" s="9">
        <v>241</v>
      </c>
      <c r="E60" s="78">
        <f t="shared" si="68"/>
        <v>0.71091445427728617</v>
      </c>
      <c r="F60" s="21">
        <v>279</v>
      </c>
      <c r="G60" s="16">
        <v>209</v>
      </c>
      <c r="H60" s="78">
        <f t="shared" si="69"/>
        <v>0.74910394265232971</v>
      </c>
      <c r="I60" s="92">
        <f t="shared" si="70"/>
        <v>60</v>
      </c>
      <c r="J60" s="31">
        <f t="shared" si="71"/>
        <v>0.21505376344086022</v>
      </c>
      <c r="K60" s="6">
        <v>13</v>
      </c>
      <c r="L60" s="61">
        <v>13</v>
      </c>
      <c r="M60" s="31">
        <f t="shared" si="72"/>
        <v>1.8333243199394299E-2</v>
      </c>
      <c r="N60" s="93">
        <f t="shared" si="73"/>
        <v>1.4962192309754921E-2</v>
      </c>
      <c r="O60" s="92">
        <f t="shared" si="74"/>
        <v>32</v>
      </c>
      <c r="P60" s="31">
        <f t="shared" si="75"/>
        <v>0.15311004784688995</v>
      </c>
      <c r="Q60" s="6">
        <v>12</v>
      </c>
      <c r="R60" s="61">
        <v>12</v>
      </c>
      <c r="S60" s="31">
        <f t="shared" si="76"/>
        <v>1.9995021986227494E-2</v>
      </c>
      <c r="T60" s="31">
        <f t="shared" si="77"/>
        <v>1.6107899807321774E-2</v>
      </c>
      <c r="U60" s="32">
        <v>210988.21576763486</v>
      </c>
      <c r="V60" s="32">
        <v>228566.95215311006</v>
      </c>
      <c r="W60" s="41">
        <f t="shared" si="78"/>
        <v>-17578.736385475204</v>
      </c>
      <c r="X60" s="66">
        <f t="shared" si="79"/>
        <v>-7.6908477887475804E-2</v>
      </c>
    </row>
    <row r="61" spans="1:24" x14ac:dyDescent="0.25">
      <c r="A61" s="2">
        <v>47</v>
      </c>
      <c r="B61" s="18" t="s">
        <v>37</v>
      </c>
      <c r="C61" s="26">
        <v>70</v>
      </c>
      <c r="D61" s="9">
        <v>68</v>
      </c>
      <c r="E61" s="78">
        <f t="shared" si="68"/>
        <v>0.97142857142857142</v>
      </c>
      <c r="F61" s="21">
        <v>107</v>
      </c>
      <c r="G61" s="16">
        <v>89</v>
      </c>
      <c r="H61" s="78">
        <f t="shared" si="69"/>
        <v>0.83177570093457942</v>
      </c>
      <c r="I61" s="92">
        <f t="shared" si="70"/>
        <v>-37</v>
      </c>
      <c r="J61" s="31">
        <f t="shared" si="71"/>
        <v>-0.34579439252336447</v>
      </c>
      <c r="K61" s="6">
        <v>19</v>
      </c>
      <c r="L61" s="61">
        <v>18</v>
      </c>
      <c r="M61" s="31">
        <f t="shared" si="72"/>
        <v>3.7856254394029528E-3</v>
      </c>
      <c r="N61" s="93">
        <f t="shared" si="73"/>
        <v>5.7381884485440014E-3</v>
      </c>
      <c r="O61" s="92">
        <f t="shared" si="74"/>
        <v>-21</v>
      </c>
      <c r="P61" s="31">
        <f t="shared" si="75"/>
        <v>-0.23595505617977527</v>
      </c>
      <c r="Q61" s="6">
        <v>19</v>
      </c>
      <c r="R61" s="61">
        <v>19</v>
      </c>
      <c r="S61" s="31">
        <f t="shared" si="76"/>
        <v>5.6417489421720732E-3</v>
      </c>
      <c r="T61" s="31">
        <f t="shared" si="77"/>
        <v>6.8593448940269747E-3</v>
      </c>
      <c r="U61" s="32">
        <v>372145.5588235294</v>
      </c>
      <c r="V61" s="32">
        <v>344770.39325842698</v>
      </c>
      <c r="W61" s="41">
        <f t="shared" si="78"/>
        <v>27375.165565102419</v>
      </c>
      <c r="X61" s="66">
        <f t="shared" si="79"/>
        <v>7.9401149577780078E-2</v>
      </c>
    </row>
    <row r="62" spans="1:24" ht="16.5" customHeight="1" x14ac:dyDescent="0.25">
      <c r="A62" s="2">
        <v>48</v>
      </c>
      <c r="B62" s="18"/>
      <c r="C62" s="24"/>
      <c r="D62" s="4"/>
      <c r="E62" s="81"/>
      <c r="F62" s="21"/>
      <c r="G62" s="16"/>
      <c r="H62" s="87"/>
      <c r="I62" s="92"/>
      <c r="J62" s="46"/>
      <c r="K62" s="6"/>
      <c r="L62" s="61"/>
      <c r="M62" s="31"/>
      <c r="N62" s="93"/>
      <c r="O62" s="92"/>
      <c r="P62" s="31"/>
      <c r="Q62" s="6"/>
      <c r="R62" s="63"/>
      <c r="S62" s="30"/>
      <c r="T62" s="25"/>
      <c r="U62" s="32"/>
      <c r="V62" s="32"/>
      <c r="W62" s="25"/>
      <c r="X62" s="66"/>
    </row>
    <row r="63" spans="1:24" s="11" customFormat="1" x14ac:dyDescent="0.25">
      <c r="A63" s="2">
        <v>49</v>
      </c>
      <c r="B63" s="17" t="s">
        <v>20</v>
      </c>
      <c r="C63" s="26">
        <v>661</v>
      </c>
      <c r="D63" s="19">
        <f>SUM(D64:D70)</f>
        <v>537</v>
      </c>
      <c r="E63" s="75">
        <f t="shared" ref="E63:E67" si="80">(D63/C63)</f>
        <v>0.81240544629349476</v>
      </c>
      <c r="F63" s="20">
        <v>516</v>
      </c>
      <c r="G63" s="13">
        <v>448</v>
      </c>
      <c r="H63" s="75">
        <f t="shared" ref="H63:H67" si="81">(G63/F63)</f>
        <v>0.86821705426356588</v>
      </c>
      <c r="I63" s="90">
        <f t="shared" ref="I63:I67" si="82">(C63-F63)</f>
        <v>145</v>
      </c>
      <c r="J63" s="55">
        <f t="shared" ref="J63:J67" si="83">(I63/F63)</f>
        <v>0.2810077519379845</v>
      </c>
      <c r="K63" s="70"/>
      <c r="L63" s="63"/>
      <c r="M63" s="55"/>
      <c r="N63" s="91"/>
      <c r="O63" s="90"/>
      <c r="P63" s="55"/>
      <c r="Q63" s="70"/>
      <c r="R63" s="71"/>
      <c r="S63" s="55">
        <f t="shared" ref="S63:S67" si="84">(D63/D$15)</f>
        <v>4.4553223263917696E-2</v>
      </c>
      <c r="T63" s="55">
        <f t="shared" ref="T63:T67" si="85">(G63/G$15)</f>
        <v>3.4527938342967246E-2</v>
      </c>
      <c r="U63" s="56">
        <v>205458.72315882874</v>
      </c>
      <c r="V63" s="56">
        <v>192871.53125</v>
      </c>
      <c r="W63" s="57">
        <f t="shared" ref="W63:W67" si="86">(U63-V63)</f>
        <v>12587.19190882874</v>
      </c>
      <c r="X63" s="65">
        <f t="shared" ref="X63:X67" si="87">(W63/V63)</f>
        <v>6.5262052036664894E-2</v>
      </c>
    </row>
    <row r="64" spans="1:24" x14ac:dyDescent="0.25">
      <c r="A64" s="2">
        <v>50</v>
      </c>
      <c r="B64" s="18" t="s">
        <v>31</v>
      </c>
      <c r="C64" s="26">
        <v>54</v>
      </c>
      <c r="D64" s="9">
        <v>54</v>
      </c>
      <c r="E64" s="78">
        <f t="shared" si="80"/>
        <v>1</v>
      </c>
      <c r="F64" s="21">
        <v>54</v>
      </c>
      <c r="G64" s="16">
        <v>52</v>
      </c>
      <c r="H64" s="78">
        <f t="shared" si="81"/>
        <v>0.96296296296296291</v>
      </c>
      <c r="I64" s="92">
        <f t="shared" si="82"/>
        <v>0</v>
      </c>
      <c r="J64" s="31">
        <f t="shared" si="83"/>
        <v>0</v>
      </c>
      <c r="K64" s="6">
        <v>22</v>
      </c>
      <c r="L64" s="61">
        <v>21</v>
      </c>
      <c r="M64" s="31">
        <f t="shared" ref="M64:M67" si="88">(C64/C$15)</f>
        <v>2.9203396246822778E-3</v>
      </c>
      <c r="N64" s="93">
        <f t="shared" ref="N64:N67" si="89">(F64/F$15)</f>
        <v>2.8959081889848234E-3</v>
      </c>
      <c r="O64" s="92">
        <f t="shared" ref="O64:O67" si="90">(D64-G64)</f>
        <v>2</v>
      </c>
      <c r="P64" s="31">
        <f t="shared" ref="P64:P67" si="91">(O64/G64)</f>
        <v>3.8461538461538464E-2</v>
      </c>
      <c r="Q64" s="6">
        <v>21</v>
      </c>
      <c r="R64" s="61">
        <v>21</v>
      </c>
      <c r="S64" s="31">
        <f t="shared" si="84"/>
        <v>4.4802123952542936E-3</v>
      </c>
      <c r="T64" s="31">
        <f t="shared" si="85"/>
        <v>4.0077071290944124E-3</v>
      </c>
      <c r="U64" s="32">
        <v>223278.12962962964</v>
      </c>
      <c r="V64" s="32">
        <v>218899.80769230769</v>
      </c>
      <c r="W64" s="41">
        <f t="shared" si="86"/>
        <v>4378.3219373219472</v>
      </c>
      <c r="X64" s="66">
        <f t="shared" si="87"/>
        <v>2.0001488276665147E-2</v>
      </c>
    </row>
    <row r="65" spans="1:24" x14ac:dyDescent="0.25">
      <c r="A65" s="2">
        <v>51</v>
      </c>
      <c r="B65" s="18" t="s">
        <v>27</v>
      </c>
      <c r="C65" s="26">
        <v>25</v>
      </c>
      <c r="D65" s="9">
        <v>25</v>
      </c>
      <c r="E65" s="78">
        <f t="shared" si="80"/>
        <v>1</v>
      </c>
      <c r="F65" s="21">
        <v>36</v>
      </c>
      <c r="G65" s="16">
        <v>36</v>
      </c>
      <c r="H65" s="78">
        <f t="shared" si="81"/>
        <v>1</v>
      </c>
      <c r="I65" s="92">
        <f t="shared" si="82"/>
        <v>-11</v>
      </c>
      <c r="J65" s="31">
        <f t="shared" si="83"/>
        <v>-0.30555555555555558</v>
      </c>
      <c r="K65" s="6">
        <v>9</v>
      </c>
      <c r="L65" s="61">
        <v>22</v>
      </c>
      <c r="M65" s="31">
        <f t="shared" si="88"/>
        <v>1.3520090855010545E-3</v>
      </c>
      <c r="N65" s="93">
        <f t="shared" si="89"/>
        <v>1.9306054593232155E-3</v>
      </c>
      <c r="O65" s="92">
        <f t="shared" si="90"/>
        <v>-11</v>
      </c>
      <c r="P65" s="31">
        <f t="shared" si="91"/>
        <v>-0.30555555555555558</v>
      </c>
      <c r="Q65" s="6">
        <v>9</v>
      </c>
      <c r="R65" s="61">
        <v>22</v>
      </c>
      <c r="S65" s="31">
        <f t="shared" si="84"/>
        <v>2.074172405210321E-3</v>
      </c>
      <c r="T65" s="31">
        <f t="shared" si="85"/>
        <v>2.7745664739884392E-3</v>
      </c>
      <c r="U65" s="32">
        <v>220498.56910569104</v>
      </c>
      <c r="V65" s="32">
        <v>187527.22222222222</v>
      </c>
      <c r="W65" s="41">
        <f t="shared" si="86"/>
        <v>32971.346883468825</v>
      </c>
      <c r="X65" s="66">
        <f t="shared" si="87"/>
        <v>0.17582165667871594</v>
      </c>
    </row>
    <row r="66" spans="1:24" x14ac:dyDescent="0.25">
      <c r="A66" s="2">
        <v>52</v>
      </c>
      <c r="B66" s="18" t="s">
        <v>28</v>
      </c>
      <c r="C66" s="26">
        <v>266</v>
      </c>
      <c r="D66" s="9">
        <v>226</v>
      </c>
      <c r="E66" s="78">
        <f t="shared" si="80"/>
        <v>0.84962406015037595</v>
      </c>
      <c r="F66" s="21">
        <v>187</v>
      </c>
      <c r="G66" s="16">
        <v>171</v>
      </c>
      <c r="H66" s="78">
        <f t="shared" si="81"/>
        <v>0.91443850267379678</v>
      </c>
      <c r="I66" s="92">
        <f t="shared" si="82"/>
        <v>79</v>
      </c>
      <c r="J66" s="31">
        <f t="shared" si="83"/>
        <v>0.42245989304812837</v>
      </c>
      <c r="K66" s="6">
        <v>15</v>
      </c>
      <c r="L66" s="61">
        <v>15</v>
      </c>
      <c r="M66" s="31">
        <f t="shared" si="88"/>
        <v>1.438537666973122E-2</v>
      </c>
      <c r="N66" s="93">
        <f t="shared" si="89"/>
        <v>1.0028422802595591E-2</v>
      </c>
      <c r="O66" s="92">
        <f t="shared" si="90"/>
        <v>55</v>
      </c>
      <c r="P66" s="31">
        <f t="shared" si="91"/>
        <v>0.32163742690058478</v>
      </c>
      <c r="Q66" s="6">
        <v>14</v>
      </c>
      <c r="R66" s="61">
        <v>15</v>
      </c>
      <c r="S66" s="31">
        <f t="shared" si="84"/>
        <v>1.8750518543101304E-2</v>
      </c>
      <c r="T66" s="31">
        <f t="shared" si="85"/>
        <v>1.3179190751445087E-2</v>
      </c>
      <c r="U66" s="32">
        <v>143343.73451327434</v>
      </c>
      <c r="V66" s="32">
        <v>163612.70175438595</v>
      </c>
      <c r="W66" s="41">
        <f t="shared" si="86"/>
        <v>-20268.967241111619</v>
      </c>
      <c r="X66" s="66">
        <f t="shared" si="87"/>
        <v>-0.12388382456723455</v>
      </c>
    </row>
    <row r="67" spans="1:24" x14ac:dyDescent="0.25">
      <c r="A67" s="2">
        <v>53</v>
      </c>
      <c r="B67" s="18" t="s">
        <v>32</v>
      </c>
      <c r="C67" s="26">
        <v>316</v>
      </c>
      <c r="D67" s="9">
        <v>232</v>
      </c>
      <c r="E67" s="78">
        <f t="shared" si="80"/>
        <v>0.73417721518987344</v>
      </c>
      <c r="F67" s="21">
        <v>239</v>
      </c>
      <c r="G67" s="16">
        <v>189</v>
      </c>
      <c r="H67" s="78">
        <f t="shared" si="81"/>
        <v>0.79079497907949792</v>
      </c>
      <c r="I67" s="92">
        <f t="shared" si="82"/>
        <v>77</v>
      </c>
      <c r="J67" s="31">
        <f t="shared" si="83"/>
        <v>0.32217573221757323</v>
      </c>
      <c r="K67" s="6">
        <v>14</v>
      </c>
      <c r="L67" s="61">
        <v>14</v>
      </c>
      <c r="M67" s="31">
        <f t="shared" si="88"/>
        <v>1.7089394840733331E-2</v>
      </c>
      <c r="N67" s="93">
        <f t="shared" si="89"/>
        <v>1.2817075132729125E-2</v>
      </c>
      <c r="O67" s="92">
        <f t="shared" si="90"/>
        <v>43</v>
      </c>
      <c r="P67" s="31">
        <f t="shared" si="91"/>
        <v>0.2275132275132275</v>
      </c>
      <c r="Q67" s="6">
        <v>13</v>
      </c>
      <c r="R67" s="61">
        <v>13</v>
      </c>
      <c r="S67" s="31">
        <f t="shared" si="84"/>
        <v>1.9248319920351781E-2</v>
      </c>
      <c r="T67" s="31">
        <f t="shared" si="85"/>
        <v>1.4566473988439306E-2</v>
      </c>
      <c r="U67" s="32">
        <v>221951.11206896551</v>
      </c>
      <c r="V67" s="32">
        <v>213200.55026455026</v>
      </c>
      <c r="W67" s="41">
        <f t="shared" si="86"/>
        <v>8750.5618044152507</v>
      </c>
      <c r="X67" s="66">
        <f t="shared" si="87"/>
        <v>4.1043804969345066E-2</v>
      </c>
    </row>
    <row r="68" spans="1:24" ht="16.5" thickBot="1" x14ac:dyDescent="0.3">
      <c r="B68" s="47"/>
      <c r="C68" s="82"/>
      <c r="D68" s="49"/>
      <c r="E68" s="83"/>
      <c r="F68" s="82"/>
      <c r="G68" s="49"/>
      <c r="H68" s="88"/>
      <c r="I68" s="95"/>
      <c r="J68" s="50"/>
      <c r="K68" s="50"/>
      <c r="L68" s="50"/>
      <c r="M68" s="51"/>
      <c r="N68" s="96"/>
      <c r="O68" s="95"/>
      <c r="P68" s="50"/>
      <c r="Q68" s="50"/>
      <c r="R68" s="50"/>
      <c r="S68" s="50"/>
      <c r="T68" s="52"/>
      <c r="U68" s="48"/>
      <c r="V68" s="48"/>
      <c r="W68" s="52"/>
      <c r="X68" s="72"/>
    </row>
    <row r="69" spans="1:24" ht="16.5" thickTop="1" x14ac:dyDescent="0.25">
      <c r="B69" s="53"/>
      <c r="C69" s="53"/>
      <c r="D69" s="53"/>
      <c r="E69" s="53"/>
      <c r="F69" s="53"/>
      <c r="G69" s="53"/>
      <c r="H69" s="62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3"/>
      <c r="U69" s="53"/>
      <c r="V69" s="53"/>
      <c r="W69" s="53"/>
      <c r="X69" s="53"/>
    </row>
    <row r="70" spans="1:24" x14ac:dyDescent="0.25">
      <c r="B70" s="1" t="s">
        <v>45</v>
      </c>
    </row>
    <row r="71" spans="1:24" x14ac:dyDescent="0.25">
      <c r="B71" s="1" t="s">
        <v>57</v>
      </c>
    </row>
  </sheetData>
  <sortState xmlns:xlrd2="http://schemas.microsoft.com/office/spreadsheetml/2017/richdata2" ref="A34:H67">
    <sortCondition ref="A34:A67"/>
  </sortState>
  <mergeCells count="35">
    <mergeCell ref="B6:B13"/>
    <mergeCell ref="C6:E8"/>
    <mergeCell ref="F6:H8"/>
    <mergeCell ref="I6:N8"/>
    <mergeCell ref="O6:X8"/>
    <mergeCell ref="C9:C13"/>
    <mergeCell ref="D9:D13"/>
    <mergeCell ref="E9:E13"/>
    <mergeCell ref="F9:F13"/>
    <mergeCell ref="G9:G13"/>
    <mergeCell ref="H9:H13"/>
    <mergeCell ref="I9:J10"/>
    <mergeCell ref="I11:I13"/>
    <mergeCell ref="J11:J13"/>
    <mergeCell ref="K9:L10"/>
    <mergeCell ref="K11:K13"/>
    <mergeCell ref="M9:N10"/>
    <mergeCell ref="O9:P10"/>
    <mergeCell ref="Q9:R10"/>
    <mergeCell ref="S9:T10"/>
    <mergeCell ref="L11:L13"/>
    <mergeCell ref="M11:M13"/>
    <mergeCell ref="N11:N13"/>
    <mergeCell ref="Q11:Q13"/>
    <mergeCell ref="R11:R13"/>
    <mergeCell ref="O11:O13"/>
    <mergeCell ref="P11:P13"/>
    <mergeCell ref="W12:W13"/>
    <mergeCell ref="X12:X13"/>
    <mergeCell ref="W11:X11"/>
    <mergeCell ref="U9:X10"/>
    <mergeCell ref="S11:S13"/>
    <mergeCell ref="T11:T13"/>
    <mergeCell ref="U11:U13"/>
    <mergeCell ref="V11:V13"/>
  </mergeCells>
  <pageMargins left="0.7" right="0.7" top="0.75" bottom="0.75" header="0.3" footer="0.3"/>
  <pageSetup paperSize="17"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9B84398-2D64-4497-97A5-DFA6AFF3F983}"/>
</file>

<file path=customXml/itemProps2.xml><?xml version="1.0" encoding="utf-8"?>
<ds:datastoreItem xmlns:ds="http://schemas.openxmlformats.org/officeDocument/2006/customXml" ds:itemID="{C176911A-D912-4F9A-908F-7CDA257C6556}"/>
</file>

<file path=customXml/itemProps3.xml><?xml version="1.0" encoding="utf-8"?>
<ds:datastoreItem xmlns:ds="http://schemas.openxmlformats.org/officeDocument/2006/customXml" ds:itemID="{958477A2-3FB8-48C9-B4F8-46B9B89339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3A</vt:lpstr>
      <vt:lpstr>'Table 3A'!Print_Area</vt:lpstr>
    </vt:vector>
  </TitlesOfParts>
  <Company>Maryland Dept.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jash</dc:creator>
  <cp:lastModifiedBy>Jesse Ash</cp:lastModifiedBy>
  <cp:lastPrinted>2021-01-13T18:07:32Z</cp:lastPrinted>
  <dcterms:created xsi:type="dcterms:W3CDTF">2011-05-10T16:56:21Z</dcterms:created>
  <dcterms:modified xsi:type="dcterms:W3CDTF">2021-01-13T18:07:48Z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