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/>
  <mc:AlternateContent xmlns:mc="http://schemas.openxmlformats.org/markup-compatibility/2006">
    <mc:Choice Requires="x15">
      <x15ac:absPath xmlns:x15ac="http://schemas.microsoft.com/office/spreadsheetml/2010/11/ac" url="C:\Users\jesse\OneDrive\Documents\PDS_Homework\Authunits\2020\2019 Transmittal\"/>
    </mc:Choice>
  </mc:AlternateContent>
  <xr:revisionPtr revIDLastSave="0" documentId="13_ncr:1_{09839880-4B75-41F1-A21B-A250020B50E1}" xr6:coauthVersionLast="45" xr6:coauthVersionMax="45" xr10:uidLastSave="{00000000-0000-0000-0000-000000000000}"/>
  <bookViews>
    <workbookView xWindow="20370" yWindow="915" windowWidth="29040" windowHeight="15840" tabRatio="604" firstSheet="1" activeTab="1" xr2:uid="{00000000-000D-0000-FFFF-FFFF00000000}"/>
  </bookViews>
  <sheets>
    <sheet name="Table 1" sheetId="5" r:id="rId1"/>
    <sheet name="Table 3C" sheetId="67" r:id="rId2"/>
  </sheets>
  <definedNames>
    <definedName name="_xlnm.Print_Area" localSheetId="0">'Table 1'!$A$2:$AL$153</definedName>
    <definedName name="_xlnm.Print_Area" localSheetId="1">'Table 3C'!$B$2:$X$71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3" i="67" l="1"/>
  <c r="D56" i="67"/>
  <c r="D51" i="67"/>
  <c r="D46" i="67"/>
  <c r="D41" i="67"/>
  <c r="D33" i="67"/>
  <c r="D31" i="67"/>
  <c r="D30" i="67"/>
  <c r="D29" i="67"/>
  <c r="D28" i="67"/>
  <c r="D27" i="67" s="1"/>
  <c r="D26" i="67" s="1"/>
  <c r="D24" i="67"/>
  <c r="D23" i="67"/>
  <c r="D22" i="67" s="1"/>
  <c r="D21" i="67"/>
  <c r="D20" i="67"/>
  <c r="D19" i="67"/>
  <c r="D18" i="67"/>
  <c r="E67" i="67" l="1"/>
  <c r="E66" i="67"/>
  <c r="E65" i="67"/>
  <c r="E64" i="67"/>
  <c r="E63" i="67"/>
  <c r="E61" i="67"/>
  <c r="E60" i="67"/>
  <c r="E59" i="67"/>
  <c r="E58" i="67"/>
  <c r="E57" i="67"/>
  <c r="E56" i="67"/>
  <c r="E54" i="67"/>
  <c r="E53" i="67"/>
  <c r="E52" i="67"/>
  <c r="E51" i="67"/>
  <c r="E49" i="67"/>
  <c r="E48" i="67"/>
  <c r="E47" i="67"/>
  <c r="E46" i="67"/>
  <c r="E44" i="67"/>
  <c r="E43" i="67"/>
  <c r="E42" i="67"/>
  <c r="E41" i="67"/>
  <c r="E39" i="67"/>
  <c r="E38" i="67"/>
  <c r="E37" i="67"/>
  <c r="E36" i="67"/>
  <c r="E35" i="67"/>
  <c r="E34" i="67"/>
  <c r="E33" i="67"/>
  <c r="E31" i="67"/>
  <c r="E30" i="67"/>
  <c r="E29" i="67"/>
  <c r="E28" i="67"/>
  <c r="E27" i="67"/>
  <c r="E26" i="67"/>
  <c r="E24" i="67"/>
  <c r="E23" i="67"/>
  <c r="E22" i="67"/>
  <c r="E21" i="67"/>
  <c r="E20" i="67"/>
  <c r="E19" i="67"/>
  <c r="E18" i="67"/>
  <c r="E15" i="67"/>
  <c r="H67" i="67"/>
  <c r="H66" i="67"/>
  <c r="H65" i="67"/>
  <c r="H64" i="67"/>
  <c r="H63" i="67"/>
  <c r="H61" i="67"/>
  <c r="H60" i="67"/>
  <c r="H59" i="67"/>
  <c r="H58" i="67"/>
  <c r="H57" i="67"/>
  <c r="H56" i="67"/>
  <c r="H54" i="67"/>
  <c r="H53" i="67"/>
  <c r="H52" i="67"/>
  <c r="H51" i="67"/>
  <c r="H49" i="67"/>
  <c r="H48" i="67"/>
  <c r="H47" i="67"/>
  <c r="H46" i="67"/>
  <c r="H44" i="67"/>
  <c r="H43" i="67"/>
  <c r="H42" i="67"/>
  <c r="H41" i="67"/>
  <c r="H38" i="67"/>
  <c r="H37" i="67"/>
  <c r="H36" i="67"/>
  <c r="H35" i="67"/>
  <c r="H34" i="67"/>
  <c r="H33" i="67"/>
  <c r="I67" i="67"/>
  <c r="J67" i="67" s="1"/>
  <c r="I66" i="67"/>
  <c r="J66" i="67" s="1"/>
  <c r="I65" i="67"/>
  <c r="J65" i="67" s="1"/>
  <c r="I64" i="67"/>
  <c r="J64" i="67" s="1"/>
  <c r="I63" i="67"/>
  <c r="J63" i="67" s="1"/>
  <c r="I61" i="67"/>
  <c r="J61" i="67" s="1"/>
  <c r="I60" i="67"/>
  <c r="J60" i="67" s="1"/>
  <c r="I59" i="67"/>
  <c r="J59" i="67" s="1"/>
  <c r="I58" i="67"/>
  <c r="J58" i="67" s="1"/>
  <c r="I57" i="67"/>
  <c r="J57" i="67" s="1"/>
  <c r="I56" i="67"/>
  <c r="J56" i="67" s="1"/>
  <c r="I54" i="67"/>
  <c r="J54" i="67" s="1"/>
  <c r="I53" i="67"/>
  <c r="J53" i="67" s="1"/>
  <c r="I52" i="67"/>
  <c r="J52" i="67" s="1"/>
  <c r="I51" i="67"/>
  <c r="J51" i="67" s="1"/>
  <c r="I49" i="67"/>
  <c r="J49" i="67" s="1"/>
  <c r="I48" i="67"/>
  <c r="J48" i="67" s="1"/>
  <c r="I47" i="67"/>
  <c r="J47" i="67" s="1"/>
  <c r="I46" i="67"/>
  <c r="J46" i="67" s="1"/>
  <c r="I44" i="67"/>
  <c r="J44" i="67" s="1"/>
  <c r="I43" i="67"/>
  <c r="J43" i="67" s="1"/>
  <c r="I42" i="67"/>
  <c r="J42" i="67" s="1"/>
  <c r="I41" i="67"/>
  <c r="J41" i="67" s="1"/>
  <c r="I39" i="67"/>
  <c r="J39" i="67" s="1"/>
  <c r="I38" i="67"/>
  <c r="J38" i="67" s="1"/>
  <c r="I37" i="67"/>
  <c r="J37" i="67" s="1"/>
  <c r="I36" i="67"/>
  <c r="J36" i="67" s="1"/>
  <c r="I35" i="67"/>
  <c r="J35" i="67" s="1"/>
  <c r="I34" i="67"/>
  <c r="J34" i="67" s="1"/>
  <c r="I33" i="67"/>
  <c r="J33" i="67" s="1"/>
  <c r="M67" i="67"/>
  <c r="M66" i="67"/>
  <c r="M65" i="67"/>
  <c r="M64" i="67"/>
  <c r="M63" i="67"/>
  <c r="M61" i="67"/>
  <c r="M60" i="67"/>
  <c r="M59" i="67"/>
  <c r="M58" i="67"/>
  <c r="M57" i="67"/>
  <c r="M56" i="67"/>
  <c r="M54" i="67"/>
  <c r="M53" i="67"/>
  <c r="M52" i="67"/>
  <c r="M51" i="67"/>
  <c r="M49" i="67"/>
  <c r="M48" i="67"/>
  <c r="M47" i="67"/>
  <c r="M46" i="67"/>
  <c r="M44" i="67"/>
  <c r="M43" i="67"/>
  <c r="M42" i="67"/>
  <c r="M41" i="67"/>
  <c r="M39" i="67"/>
  <c r="M38" i="67"/>
  <c r="M37" i="67"/>
  <c r="M36" i="67"/>
  <c r="M35" i="67"/>
  <c r="M34" i="67"/>
  <c r="M33" i="67"/>
  <c r="M31" i="67"/>
  <c r="M30" i="67"/>
  <c r="M29" i="67"/>
  <c r="M28" i="67"/>
  <c r="M27" i="67"/>
  <c r="M26" i="67"/>
  <c r="M24" i="67"/>
  <c r="M23" i="67"/>
  <c r="M22" i="67"/>
  <c r="M21" i="67"/>
  <c r="M20" i="67"/>
  <c r="M19" i="67"/>
  <c r="M18" i="67"/>
  <c r="M15" i="67"/>
  <c r="O67" i="67"/>
  <c r="P67" i="67" s="1"/>
  <c r="O66" i="67"/>
  <c r="P66" i="67" s="1"/>
  <c r="O65" i="67"/>
  <c r="P65" i="67" s="1"/>
  <c r="O64" i="67"/>
  <c r="P64" i="67" s="1"/>
  <c r="O63" i="67"/>
  <c r="P63" i="67" s="1"/>
  <c r="O61" i="67"/>
  <c r="P61" i="67" s="1"/>
  <c r="O60" i="67"/>
  <c r="P60" i="67" s="1"/>
  <c r="O59" i="67"/>
  <c r="P59" i="67" s="1"/>
  <c r="O58" i="67"/>
  <c r="P58" i="67" s="1"/>
  <c r="O57" i="67"/>
  <c r="P57" i="67" s="1"/>
  <c r="O56" i="67"/>
  <c r="P56" i="67" s="1"/>
  <c r="O54" i="67"/>
  <c r="P54" i="67" s="1"/>
  <c r="O53" i="67"/>
  <c r="P53" i="67" s="1"/>
  <c r="O52" i="67"/>
  <c r="P52" i="67" s="1"/>
  <c r="O51" i="67"/>
  <c r="P51" i="67" s="1"/>
  <c r="O49" i="67"/>
  <c r="P49" i="67" s="1"/>
  <c r="O48" i="67"/>
  <c r="P48" i="67" s="1"/>
  <c r="O47" i="67"/>
  <c r="P47" i="67" s="1"/>
  <c r="O46" i="67"/>
  <c r="P46" i="67" s="1"/>
  <c r="O44" i="67"/>
  <c r="P44" i="67" s="1"/>
  <c r="O43" i="67"/>
  <c r="P43" i="67" s="1"/>
  <c r="O42" i="67"/>
  <c r="P42" i="67" s="1"/>
  <c r="O41" i="67"/>
  <c r="P41" i="67" s="1"/>
  <c r="O39" i="67"/>
  <c r="P39" i="67" s="1"/>
  <c r="O38" i="67"/>
  <c r="P38" i="67" s="1"/>
  <c r="O37" i="67"/>
  <c r="P37" i="67" s="1"/>
  <c r="O36" i="67"/>
  <c r="P36" i="67" s="1"/>
  <c r="O35" i="67"/>
  <c r="P35" i="67" s="1"/>
  <c r="O34" i="67"/>
  <c r="P34" i="67" s="1"/>
  <c r="O33" i="67"/>
  <c r="P33" i="67" s="1"/>
  <c r="S67" i="67"/>
  <c r="S66" i="67"/>
  <c r="S65" i="67"/>
  <c r="S64" i="67"/>
  <c r="S63" i="67"/>
  <c r="S61" i="67"/>
  <c r="S60" i="67"/>
  <c r="S59" i="67"/>
  <c r="S58" i="67"/>
  <c r="S57" i="67"/>
  <c r="S56" i="67"/>
  <c r="S54" i="67"/>
  <c r="S53" i="67"/>
  <c r="S52" i="67"/>
  <c r="S51" i="67"/>
  <c r="S49" i="67"/>
  <c r="S48" i="67"/>
  <c r="S47" i="67"/>
  <c r="S46" i="67"/>
  <c r="S44" i="67"/>
  <c r="S43" i="67"/>
  <c r="S42" i="67"/>
  <c r="S41" i="67"/>
  <c r="S39" i="67"/>
  <c r="S38" i="67"/>
  <c r="S37" i="67"/>
  <c r="S36" i="67"/>
  <c r="S35" i="67"/>
  <c r="S34" i="67"/>
  <c r="S33" i="67"/>
  <c r="S31" i="67"/>
  <c r="S30" i="67"/>
  <c r="S29" i="67"/>
  <c r="S28" i="67"/>
  <c r="S27" i="67"/>
  <c r="S26" i="67"/>
  <c r="S24" i="67"/>
  <c r="S23" i="67"/>
  <c r="S22" i="67"/>
  <c r="S21" i="67"/>
  <c r="S20" i="67"/>
  <c r="S19" i="67"/>
  <c r="S18" i="67"/>
  <c r="S15" i="67"/>
  <c r="W18" i="67"/>
  <c r="X18" i="67" s="1"/>
  <c r="W67" i="67" l="1"/>
  <c r="X67" i="67" s="1"/>
  <c r="W66" i="67"/>
  <c r="X66" i="67" s="1"/>
  <c r="W65" i="67"/>
  <c r="X65" i="67" s="1"/>
  <c r="W64" i="67"/>
  <c r="X64" i="67" s="1"/>
  <c r="W63" i="67"/>
  <c r="X63" i="67" s="1"/>
  <c r="W61" i="67"/>
  <c r="X61" i="67" s="1"/>
  <c r="W60" i="67"/>
  <c r="X60" i="67" s="1"/>
  <c r="W59" i="67"/>
  <c r="X59" i="67" s="1"/>
  <c r="W58" i="67"/>
  <c r="X58" i="67" s="1"/>
  <c r="W57" i="67"/>
  <c r="X57" i="67" s="1"/>
  <c r="W56" i="67"/>
  <c r="X56" i="67" s="1"/>
  <c r="W54" i="67"/>
  <c r="X54" i="67" s="1"/>
  <c r="W53" i="67"/>
  <c r="X53" i="67" s="1"/>
  <c r="W52" i="67"/>
  <c r="X52" i="67" s="1"/>
  <c r="W51" i="67"/>
  <c r="X51" i="67" s="1"/>
  <c r="W49" i="67"/>
  <c r="X49" i="67" s="1"/>
  <c r="W48" i="67"/>
  <c r="X48" i="67" s="1"/>
  <c r="W47" i="67"/>
  <c r="X47" i="67" s="1"/>
  <c r="W46" i="67"/>
  <c r="X46" i="67" s="1"/>
  <c r="W44" i="67"/>
  <c r="X44" i="67" s="1"/>
  <c r="W43" i="67"/>
  <c r="X43" i="67" s="1"/>
  <c r="W42" i="67"/>
  <c r="X42" i="67" s="1"/>
  <c r="W41" i="67"/>
  <c r="X41" i="67" s="1"/>
  <c r="W39" i="67"/>
  <c r="X39" i="67" s="1"/>
  <c r="W38" i="67"/>
  <c r="X38" i="67" s="1"/>
  <c r="W37" i="67"/>
  <c r="X37" i="67" s="1"/>
  <c r="W36" i="67"/>
  <c r="X36" i="67" s="1"/>
  <c r="W35" i="67"/>
  <c r="X35" i="67" s="1"/>
  <c r="W34" i="67"/>
  <c r="X34" i="67" s="1"/>
  <c r="W33" i="67"/>
  <c r="X33" i="67" s="1"/>
  <c r="W31" i="67"/>
  <c r="X31" i="67" s="1"/>
  <c r="G31" i="67"/>
  <c r="F31" i="67"/>
  <c r="W30" i="67"/>
  <c r="X30" i="67" s="1"/>
  <c r="G30" i="67"/>
  <c r="F30" i="67"/>
  <c r="W29" i="67"/>
  <c r="X29" i="67" s="1"/>
  <c r="G29" i="67"/>
  <c r="F29" i="67"/>
  <c r="W28" i="67"/>
  <c r="X28" i="67" s="1"/>
  <c r="G28" i="67"/>
  <c r="F28" i="67"/>
  <c r="W27" i="67"/>
  <c r="X27" i="67" s="1"/>
  <c r="G27" i="67"/>
  <c r="W26" i="67"/>
  <c r="X26" i="67" s="1"/>
  <c r="W24" i="67"/>
  <c r="X24" i="67" s="1"/>
  <c r="G24" i="67"/>
  <c r="F24" i="67"/>
  <c r="W23" i="67"/>
  <c r="X23" i="67" s="1"/>
  <c r="G23" i="67"/>
  <c r="F23" i="67"/>
  <c r="W22" i="67"/>
  <c r="X22" i="67" s="1"/>
  <c r="W21" i="67"/>
  <c r="X21" i="67" s="1"/>
  <c r="G21" i="67"/>
  <c r="F21" i="67"/>
  <c r="W20" i="67"/>
  <c r="X20" i="67" s="1"/>
  <c r="G20" i="67"/>
  <c r="F20" i="67"/>
  <c r="W19" i="67"/>
  <c r="X19" i="67" s="1"/>
  <c r="G19" i="67"/>
  <c r="F19" i="67"/>
  <c r="G18" i="67"/>
  <c r="W15" i="67"/>
  <c r="X15" i="67" s="1"/>
  <c r="O18" i="67" l="1"/>
  <c r="P18" i="67" s="1"/>
  <c r="H19" i="67"/>
  <c r="O19" i="67"/>
  <c r="P19" i="67" s="1"/>
  <c r="I20" i="67"/>
  <c r="J20" i="67" s="1"/>
  <c r="O21" i="67"/>
  <c r="P21" i="67" s="1"/>
  <c r="H21" i="67"/>
  <c r="H23" i="67"/>
  <c r="O23" i="67"/>
  <c r="P23" i="67" s="1"/>
  <c r="I24" i="67"/>
  <c r="J24" i="67" s="1"/>
  <c r="O27" i="67"/>
  <c r="P27" i="67" s="1"/>
  <c r="I28" i="67"/>
  <c r="J28" i="67" s="1"/>
  <c r="O29" i="67"/>
  <c r="P29" i="67" s="1"/>
  <c r="H29" i="67"/>
  <c r="I30" i="67"/>
  <c r="J30" i="67" s="1"/>
  <c r="H31" i="67"/>
  <c r="O31" i="67"/>
  <c r="P31" i="67" s="1"/>
  <c r="I19" i="67"/>
  <c r="J19" i="67" s="1"/>
  <c r="O20" i="67"/>
  <c r="P20" i="67" s="1"/>
  <c r="H20" i="67"/>
  <c r="I21" i="67"/>
  <c r="J21" i="67" s="1"/>
  <c r="I23" i="67"/>
  <c r="J23" i="67" s="1"/>
  <c r="O24" i="67"/>
  <c r="P24" i="67" s="1"/>
  <c r="H24" i="67"/>
  <c r="H28" i="67"/>
  <c r="O28" i="67"/>
  <c r="P28" i="67" s="1"/>
  <c r="I29" i="67"/>
  <c r="J29" i="67" s="1"/>
  <c r="H30" i="67"/>
  <c r="O30" i="67"/>
  <c r="P30" i="67" s="1"/>
  <c r="I31" i="67"/>
  <c r="J31" i="67" s="1"/>
  <c r="F18" i="67"/>
  <c r="F15" i="67" s="1"/>
  <c r="F22" i="67"/>
  <c r="F27" i="67"/>
  <c r="G26" i="67"/>
  <c r="G22" i="67"/>
  <c r="H22" i="67" l="1"/>
  <c r="O22" i="67"/>
  <c r="P22" i="67" s="1"/>
  <c r="I15" i="67"/>
  <c r="J15" i="67" s="1"/>
  <c r="N64" i="67"/>
  <c r="N57" i="67"/>
  <c r="N52" i="67"/>
  <c r="N47" i="67"/>
  <c r="N42" i="67"/>
  <c r="N37" i="67"/>
  <c r="N33" i="67"/>
  <c r="N67" i="67"/>
  <c r="N65" i="67"/>
  <c r="N63" i="67"/>
  <c r="N60" i="67"/>
  <c r="N58" i="67"/>
  <c r="N56" i="67"/>
  <c r="N53" i="67"/>
  <c r="N51" i="67"/>
  <c r="N48" i="67"/>
  <c r="N46" i="67"/>
  <c r="N43" i="67"/>
  <c r="N41" i="67"/>
  <c r="N38" i="67"/>
  <c r="N36" i="67"/>
  <c r="N34" i="67"/>
  <c r="N66" i="67"/>
  <c r="N61" i="67"/>
  <c r="N59" i="67"/>
  <c r="N54" i="67"/>
  <c r="N49" i="67"/>
  <c r="N44" i="67"/>
  <c r="N39" i="67"/>
  <c r="N35" i="67"/>
  <c r="N15" i="67"/>
  <c r="N22" i="67"/>
  <c r="I22" i="67"/>
  <c r="J22" i="67" s="1"/>
  <c r="N31" i="67"/>
  <c r="N29" i="67"/>
  <c r="N21" i="67"/>
  <c r="N30" i="67"/>
  <c r="N24" i="67"/>
  <c r="N20" i="67"/>
  <c r="O26" i="67"/>
  <c r="P26" i="67" s="1"/>
  <c r="F26" i="67"/>
  <c r="I27" i="67"/>
  <c r="J27" i="67" s="1"/>
  <c r="N27" i="67"/>
  <c r="N18" i="67"/>
  <c r="I18" i="67"/>
  <c r="J18" i="67" s="1"/>
  <c r="N23" i="67"/>
  <c r="N19" i="67"/>
  <c r="N28" i="67"/>
  <c r="H27" i="67"/>
  <c r="H18" i="67"/>
  <c r="G15" i="67"/>
  <c r="O15" i="67" l="1"/>
  <c r="P15" i="67" s="1"/>
  <c r="H15" i="67"/>
  <c r="I26" i="67"/>
  <c r="J26" i="67" s="1"/>
  <c r="N26" i="67"/>
  <c r="H26" i="67"/>
  <c r="T67" i="67"/>
  <c r="T65" i="67"/>
  <c r="T63" i="67"/>
  <c r="T60" i="67"/>
  <c r="T58" i="67"/>
  <c r="T56" i="67"/>
  <c r="T53" i="67"/>
  <c r="T51" i="67"/>
  <c r="T48" i="67"/>
  <c r="T46" i="67"/>
  <c r="T43" i="67"/>
  <c r="T41" i="67"/>
  <c r="T38" i="67"/>
  <c r="T36" i="67"/>
  <c r="T34" i="67"/>
  <c r="T66" i="67"/>
  <c r="T64" i="67"/>
  <c r="T61" i="67"/>
  <c r="T59" i="67"/>
  <c r="T57" i="67"/>
  <c r="T54" i="67"/>
  <c r="T52" i="67"/>
  <c r="T49" i="67"/>
  <c r="T47" i="67"/>
  <c r="T44" i="67"/>
  <c r="T42" i="67"/>
  <c r="T39" i="67"/>
  <c r="T37" i="67"/>
  <c r="T35" i="67"/>
  <c r="T33" i="67"/>
  <c r="T15" i="67"/>
  <c r="T18" i="67"/>
  <c r="T21" i="67"/>
  <c r="T29" i="67"/>
  <c r="T28" i="67"/>
  <c r="T19" i="67"/>
  <c r="T23" i="67"/>
  <c r="T27" i="67"/>
  <c r="T31" i="67"/>
  <c r="T20" i="67"/>
  <c r="T24" i="67"/>
  <c r="T30" i="67"/>
  <c r="T26" i="67"/>
  <c r="T22" i="67"/>
  <c r="AJ14" i="5"/>
  <c r="Q149" i="5"/>
  <c r="Q148" i="5"/>
  <c r="Q147" i="5"/>
  <c r="Q146" i="5"/>
  <c r="Q145" i="5"/>
  <c r="Q144" i="5"/>
  <c r="Q142" i="5"/>
  <c r="Q141" i="5"/>
  <c r="Q140" i="5"/>
  <c r="Q139" i="5"/>
  <c r="Q138" i="5"/>
  <c r="Q137" i="5"/>
  <c r="Q136" i="5"/>
  <c r="Q133" i="5"/>
  <c r="Q132" i="5"/>
  <c r="Q128" i="5"/>
  <c r="Q125" i="5"/>
  <c r="Q124" i="5"/>
  <c r="Q122" i="5"/>
  <c r="Q121" i="5"/>
  <c r="Q120" i="5"/>
  <c r="Q118" i="5"/>
  <c r="Q117" i="5"/>
  <c r="Q115" i="5"/>
  <c r="Q114" i="5"/>
  <c r="Q113" i="5"/>
  <c r="Q112" i="5"/>
  <c r="Q110" i="5"/>
  <c r="Q109" i="5"/>
  <c r="Q108" i="5"/>
  <c r="Q105" i="5"/>
  <c r="Q104" i="5"/>
  <c r="Q103" i="5"/>
  <c r="Q100" i="5"/>
  <c r="Q98" i="5"/>
  <c r="Q96" i="5"/>
  <c r="Q95" i="5"/>
  <c r="Q94" i="5"/>
  <c r="Q92" i="5"/>
  <c r="Q91" i="5"/>
  <c r="Q90" i="5"/>
  <c r="Q89" i="5"/>
  <c r="Q85" i="5"/>
  <c r="Q83" i="5"/>
  <c r="Q81" i="5"/>
  <c r="Q79" i="5"/>
  <c r="Q77" i="5"/>
  <c r="Q76" i="5"/>
  <c r="Q75" i="5"/>
  <c r="Q74" i="5"/>
  <c r="Q73" i="5"/>
  <c r="Q71" i="5"/>
  <c r="Q69" i="5"/>
  <c r="Q68" i="5"/>
  <c r="Q67" i="5"/>
  <c r="Q64" i="5"/>
  <c r="Q63" i="5"/>
  <c r="Q62" i="5"/>
  <c r="Q61" i="5"/>
  <c r="Q59" i="5"/>
  <c r="Q58" i="5"/>
  <c r="Q57" i="5"/>
  <c r="Q56" i="5"/>
  <c r="Q53" i="5"/>
  <c r="Q52" i="5"/>
  <c r="Q51" i="5"/>
  <c r="Q49" i="5"/>
  <c r="Q47" i="5"/>
  <c r="Q42" i="5"/>
  <c r="Q41" i="5"/>
  <c r="Q40" i="5"/>
  <c r="Q39" i="5"/>
  <c r="Q38" i="5"/>
  <c r="Q37" i="5"/>
  <c r="Q35" i="5"/>
  <c r="Q33" i="5"/>
  <c r="Q31" i="5"/>
  <c r="Q29" i="5"/>
  <c r="Q28" i="5"/>
  <c r="Q27" i="5"/>
  <c r="Q21" i="5"/>
  <c r="Q18" i="5"/>
  <c r="Q17" i="5"/>
  <c r="N149" i="5"/>
  <c r="N148" i="5"/>
  <c r="N147" i="5"/>
  <c r="N146" i="5"/>
  <c r="N145" i="5"/>
  <c r="N144" i="5"/>
  <c r="N142" i="5"/>
  <c r="N141" i="5"/>
  <c r="N140" i="5"/>
  <c r="N139" i="5"/>
  <c r="N138" i="5"/>
  <c r="N137" i="5"/>
  <c r="N136" i="5"/>
  <c r="N133" i="5"/>
  <c r="N132" i="5"/>
  <c r="N128" i="5"/>
  <c r="N125" i="5"/>
  <c r="N124" i="5"/>
  <c r="N122" i="5"/>
  <c r="N121" i="5"/>
  <c r="N120" i="5"/>
  <c r="N118" i="5"/>
  <c r="N117" i="5"/>
  <c r="N115" i="5"/>
  <c r="N114" i="5"/>
  <c r="N113" i="5"/>
  <c r="N112" i="5"/>
  <c r="N110" i="5"/>
  <c r="N109" i="5"/>
  <c r="N108" i="5"/>
  <c r="N105" i="5"/>
  <c r="N104" i="5"/>
  <c r="N103" i="5"/>
  <c r="N100" i="5"/>
  <c r="N98" i="5"/>
  <c r="N96" i="5"/>
  <c r="N95" i="5"/>
  <c r="N94" i="5"/>
  <c r="N92" i="5"/>
  <c r="N91" i="5"/>
  <c r="N90" i="5"/>
  <c r="N89" i="5"/>
  <c r="N85" i="5"/>
  <c r="N83" i="5"/>
  <c r="N81" i="5"/>
  <c r="N79" i="5"/>
  <c r="N77" i="5"/>
  <c r="N76" i="5"/>
  <c r="N75" i="5"/>
  <c r="N74" i="5"/>
  <c r="N73" i="5"/>
  <c r="N71" i="5"/>
  <c r="N69" i="5"/>
  <c r="N68" i="5"/>
  <c r="N67" i="5"/>
  <c r="N64" i="5"/>
  <c r="N63" i="5"/>
  <c r="N62" i="5"/>
  <c r="N61" i="5"/>
  <c r="N59" i="5"/>
  <c r="N58" i="5"/>
  <c r="N57" i="5"/>
  <c r="N56" i="5"/>
  <c r="N53" i="5"/>
  <c r="N52" i="5"/>
  <c r="N51" i="5"/>
  <c r="N49" i="5"/>
  <c r="N47" i="5"/>
  <c r="N42" i="5"/>
  <c r="N41" i="5"/>
  <c r="N40" i="5"/>
  <c r="N39" i="5"/>
  <c r="N38" i="5"/>
  <c r="N37" i="5"/>
  <c r="N35" i="5"/>
  <c r="N33" i="5"/>
  <c r="N31" i="5"/>
  <c r="N29" i="5"/>
  <c r="N28" i="5"/>
  <c r="N27" i="5"/>
  <c r="N21" i="5"/>
  <c r="N18" i="5"/>
  <c r="N17" i="5"/>
  <c r="N14" i="5"/>
  <c r="M17" i="5"/>
  <c r="L14" i="5"/>
  <c r="M149" i="5"/>
  <c r="L149" i="5"/>
  <c r="M148" i="5"/>
  <c r="L148" i="5"/>
  <c r="M147" i="5"/>
  <c r="L147" i="5"/>
  <c r="M146" i="5"/>
  <c r="L146" i="5"/>
  <c r="M145" i="5"/>
  <c r="L145" i="5"/>
  <c r="M144" i="5"/>
  <c r="L144" i="5"/>
  <c r="M142" i="5"/>
  <c r="L142" i="5"/>
  <c r="M141" i="5"/>
  <c r="L141" i="5"/>
  <c r="M140" i="5"/>
  <c r="L140" i="5"/>
  <c r="M139" i="5"/>
  <c r="L139" i="5"/>
  <c r="M138" i="5"/>
  <c r="L138" i="5"/>
  <c r="M137" i="5"/>
  <c r="L137" i="5"/>
  <c r="M136" i="5"/>
  <c r="L136" i="5"/>
  <c r="M134" i="5"/>
  <c r="L134" i="5"/>
  <c r="M133" i="5"/>
  <c r="L133" i="5"/>
  <c r="M132" i="5"/>
  <c r="L132" i="5"/>
  <c r="M131" i="5"/>
  <c r="L131" i="5"/>
  <c r="M130" i="5"/>
  <c r="L130" i="5"/>
  <c r="M129" i="5"/>
  <c r="L129" i="5"/>
  <c r="M128" i="5"/>
  <c r="L128" i="5"/>
  <c r="M127" i="5"/>
  <c r="L127" i="5"/>
  <c r="M126" i="5"/>
  <c r="L126" i="5"/>
  <c r="M125" i="5"/>
  <c r="L125" i="5"/>
  <c r="M124" i="5"/>
  <c r="L124" i="5"/>
  <c r="M122" i="5"/>
  <c r="L122" i="5"/>
  <c r="M121" i="5"/>
  <c r="L121" i="5"/>
  <c r="M120" i="5"/>
  <c r="L120" i="5"/>
  <c r="M119" i="5"/>
  <c r="L119" i="5"/>
  <c r="M118" i="5"/>
  <c r="L118" i="5"/>
  <c r="M117" i="5"/>
  <c r="L117" i="5"/>
  <c r="M115" i="5"/>
  <c r="L115" i="5"/>
  <c r="M114" i="5"/>
  <c r="L114" i="5"/>
  <c r="M113" i="5"/>
  <c r="L113" i="5"/>
  <c r="M112" i="5"/>
  <c r="L112" i="5"/>
  <c r="M110" i="5"/>
  <c r="L110" i="5"/>
  <c r="M109" i="5"/>
  <c r="L109" i="5"/>
  <c r="M108" i="5"/>
  <c r="L108" i="5"/>
  <c r="M106" i="5"/>
  <c r="L106" i="5"/>
  <c r="M105" i="5"/>
  <c r="L105" i="5"/>
  <c r="M104" i="5"/>
  <c r="L104" i="5"/>
  <c r="M103" i="5"/>
  <c r="L103" i="5"/>
  <c r="M102" i="5"/>
  <c r="L102" i="5"/>
  <c r="M101" i="5"/>
  <c r="L101" i="5"/>
  <c r="M100" i="5"/>
  <c r="L100" i="5"/>
  <c r="M99" i="5"/>
  <c r="L99" i="5"/>
  <c r="M98" i="5"/>
  <c r="L98" i="5"/>
  <c r="M96" i="5"/>
  <c r="L96" i="5"/>
  <c r="M95" i="5"/>
  <c r="L95" i="5"/>
  <c r="M94" i="5"/>
  <c r="L94" i="5"/>
  <c r="M92" i="5"/>
  <c r="L92" i="5"/>
  <c r="M91" i="5"/>
  <c r="L91" i="5"/>
  <c r="M90" i="5"/>
  <c r="L90" i="5"/>
  <c r="M89" i="5"/>
  <c r="L89" i="5"/>
  <c r="M87" i="5"/>
  <c r="L87" i="5"/>
  <c r="M86" i="5"/>
  <c r="L86" i="5"/>
  <c r="M85" i="5"/>
  <c r="L85" i="5"/>
  <c r="M84" i="5"/>
  <c r="L84" i="5"/>
  <c r="M83" i="5"/>
  <c r="L83" i="5"/>
  <c r="M82" i="5"/>
  <c r="L82" i="5"/>
  <c r="M81" i="5"/>
  <c r="L81" i="5"/>
  <c r="M79" i="5"/>
  <c r="L79" i="5"/>
  <c r="M77" i="5"/>
  <c r="L77" i="5"/>
  <c r="M76" i="5"/>
  <c r="L76" i="5"/>
  <c r="M75" i="5"/>
  <c r="L75" i="5"/>
  <c r="M74" i="5"/>
  <c r="L74" i="5"/>
  <c r="M73" i="5"/>
  <c r="L73" i="5"/>
  <c r="M71" i="5"/>
  <c r="L71" i="5"/>
  <c r="M69" i="5"/>
  <c r="L69" i="5"/>
  <c r="M68" i="5"/>
  <c r="L68" i="5"/>
  <c r="M67" i="5"/>
  <c r="L67" i="5"/>
  <c r="M65" i="5"/>
  <c r="L65" i="5"/>
  <c r="M64" i="5"/>
  <c r="L64" i="5"/>
  <c r="M63" i="5"/>
  <c r="L63" i="5"/>
  <c r="M62" i="5"/>
  <c r="L62" i="5"/>
  <c r="M61" i="5"/>
  <c r="L61" i="5"/>
  <c r="M59" i="5"/>
  <c r="L59" i="5"/>
  <c r="M58" i="5"/>
  <c r="L58" i="5"/>
  <c r="M57" i="5"/>
  <c r="L57" i="5"/>
  <c r="M56" i="5"/>
  <c r="L56" i="5"/>
  <c r="M54" i="5"/>
  <c r="L54" i="5"/>
  <c r="M53" i="5"/>
  <c r="L53" i="5"/>
  <c r="M52" i="5"/>
  <c r="L52" i="5"/>
  <c r="M51" i="5"/>
  <c r="L51" i="5"/>
  <c r="M49" i="5"/>
  <c r="L49" i="5"/>
  <c r="M47" i="5"/>
  <c r="L47" i="5"/>
  <c r="M46" i="5"/>
  <c r="L46" i="5"/>
  <c r="M45" i="5"/>
  <c r="L45" i="5"/>
  <c r="M44" i="5"/>
  <c r="L44" i="5"/>
  <c r="M43" i="5"/>
  <c r="L43" i="5"/>
  <c r="M42" i="5"/>
  <c r="L42" i="5"/>
  <c r="M41" i="5"/>
  <c r="L41" i="5"/>
  <c r="M40" i="5"/>
  <c r="L40" i="5"/>
  <c r="M39" i="5"/>
  <c r="L39" i="5"/>
  <c r="M38" i="5"/>
  <c r="L38" i="5"/>
  <c r="M37" i="5"/>
  <c r="L37" i="5"/>
  <c r="M35" i="5"/>
  <c r="L35" i="5"/>
  <c r="M33" i="5"/>
  <c r="L33" i="5"/>
  <c r="M31" i="5"/>
  <c r="L31" i="5"/>
  <c r="M29" i="5"/>
  <c r="L29" i="5"/>
  <c r="M28" i="5"/>
  <c r="L28" i="5"/>
  <c r="M27" i="5"/>
  <c r="L27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L17" i="5"/>
  <c r="G149" i="5"/>
  <c r="F149" i="5"/>
  <c r="G148" i="5"/>
  <c r="F148" i="5"/>
  <c r="G147" i="5"/>
  <c r="F147" i="5"/>
  <c r="G146" i="5"/>
  <c r="F146" i="5"/>
  <c r="G145" i="5"/>
  <c r="F145" i="5"/>
  <c r="G142" i="5"/>
  <c r="F142" i="5"/>
  <c r="G141" i="5"/>
  <c r="F141" i="5"/>
  <c r="G140" i="5"/>
  <c r="F140" i="5"/>
  <c r="G139" i="5"/>
  <c r="F139" i="5"/>
  <c r="G138" i="5"/>
  <c r="F138" i="5"/>
  <c r="G137" i="5"/>
  <c r="F137" i="5"/>
  <c r="G134" i="5"/>
  <c r="F134" i="5"/>
  <c r="G133" i="5"/>
  <c r="F133" i="5"/>
  <c r="G132" i="5"/>
  <c r="F132" i="5"/>
  <c r="G131" i="5"/>
  <c r="F131" i="5"/>
  <c r="G130" i="5"/>
  <c r="F130" i="5"/>
  <c r="G129" i="5"/>
  <c r="F129" i="5"/>
  <c r="G128" i="5"/>
  <c r="F128" i="5"/>
  <c r="G127" i="5"/>
  <c r="F127" i="5"/>
  <c r="G126" i="5"/>
  <c r="F126" i="5"/>
  <c r="G125" i="5"/>
  <c r="F125" i="5"/>
  <c r="G122" i="5"/>
  <c r="F122" i="5"/>
  <c r="G121" i="5"/>
  <c r="F121" i="5"/>
  <c r="G120" i="5"/>
  <c r="F120" i="5"/>
  <c r="G119" i="5"/>
  <c r="F119" i="5"/>
  <c r="G118" i="5"/>
  <c r="F118" i="5"/>
  <c r="G115" i="5"/>
  <c r="F115" i="5"/>
  <c r="G114" i="5"/>
  <c r="F114" i="5"/>
  <c r="G113" i="5"/>
  <c r="F113" i="5"/>
  <c r="G110" i="5"/>
  <c r="F110" i="5"/>
  <c r="G109" i="5"/>
  <c r="F109" i="5"/>
  <c r="G106" i="5"/>
  <c r="F106" i="5"/>
  <c r="G105" i="5"/>
  <c r="F105" i="5"/>
  <c r="G104" i="5"/>
  <c r="F104" i="5"/>
  <c r="G103" i="5"/>
  <c r="F103" i="5"/>
  <c r="G102" i="5"/>
  <c r="F102" i="5"/>
  <c r="G101" i="5"/>
  <c r="F101" i="5"/>
  <c r="G100" i="5"/>
  <c r="F100" i="5"/>
  <c r="G99" i="5"/>
  <c r="F99" i="5"/>
  <c r="G96" i="5"/>
  <c r="F96" i="5"/>
  <c r="G95" i="5"/>
  <c r="F95" i="5"/>
  <c r="G92" i="5"/>
  <c r="F92" i="5"/>
  <c r="G91" i="5"/>
  <c r="F91" i="5"/>
  <c r="G90" i="5"/>
  <c r="F90" i="5"/>
  <c r="G87" i="5"/>
  <c r="F87" i="5"/>
  <c r="G86" i="5"/>
  <c r="F86" i="5"/>
  <c r="G85" i="5"/>
  <c r="F85" i="5"/>
  <c r="G84" i="5"/>
  <c r="F84" i="5"/>
  <c r="G83" i="5"/>
  <c r="F83" i="5"/>
  <c r="G82" i="5"/>
  <c r="F82" i="5"/>
  <c r="G77" i="5"/>
  <c r="F77" i="5"/>
  <c r="G76" i="5"/>
  <c r="F76" i="5"/>
  <c r="G75" i="5"/>
  <c r="F75" i="5"/>
  <c r="G74" i="5"/>
  <c r="F74" i="5"/>
  <c r="G69" i="5"/>
  <c r="F69" i="5"/>
  <c r="G68" i="5"/>
  <c r="F68" i="5"/>
  <c r="G65" i="5"/>
  <c r="F65" i="5"/>
  <c r="G64" i="5"/>
  <c r="F64" i="5"/>
  <c r="G63" i="5"/>
  <c r="F63" i="5"/>
  <c r="G62" i="5"/>
  <c r="F62" i="5"/>
  <c r="G59" i="5"/>
  <c r="F59" i="5"/>
  <c r="G58" i="5"/>
  <c r="F58" i="5"/>
  <c r="G57" i="5"/>
  <c r="F57" i="5"/>
  <c r="G54" i="5"/>
  <c r="F54" i="5"/>
  <c r="G53" i="5"/>
  <c r="F53" i="5"/>
  <c r="G52" i="5"/>
  <c r="F52" i="5"/>
  <c r="G47" i="5"/>
  <c r="F47" i="5"/>
  <c r="G46" i="5"/>
  <c r="F46" i="5"/>
  <c r="G45" i="5"/>
  <c r="F45" i="5"/>
  <c r="G44" i="5"/>
  <c r="F44" i="5"/>
  <c r="G43" i="5"/>
  <c r="F43" i="5"/>
  <c r="G42" i="5"/>
  <c r="F42" i="5"/>
  <c r="G41" i="5"/>
  <c r="F41" i="5"/>
  <c r="G40" i="5"/>
  <c r="F40" i="5"/>
  <c r="G39" i="5"/>
  <c r="F39" i="5"/>
  <c r="G38" i="5"/>
  <c r="F38" i="5"/>
  <c r="G29" i="5"/>
  <c r="F29" i="5"/>
  <c r="G28" i="5"/>
  <c r="F28" i="5"/>
  <c r="F144" i="5"/>
  <c r="F136" i="5"/>
  <c r="F124" i="5"/>
  <c r="F117" i="5"/>
  <c r="F112" i="5"/>
  <c r="F108" i="5"/>
  <c r="F98" i="5"/>
  <c r="F94" i="5"/>
  <c r="F89" i="5"/>
  <c r="F81" i="5"/>
  <c r="F79" i="5"/>
  <c r="F73" i="5"/>
  <c r="F71" i="5"/>
  <c r="F67" i="5"/>
  <c r="F61" i="5"/>
  <c r="F56" i="5"/>
  <c r="F51" i="5"/>
  <c r="F49" i="5"/>
  <c r="F37" i="5"/>
  <c r="F35" i="5"/>
  <c r="F33" i="5"/>
  <c r="F31" i="5"/>
  <c r="F27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F17" i="5"/>
  <c r="G17" i="5"/>
  <c r="G27" i="5"/>
  <c r="G31" i="5"/>
  <c r="G33" i="5"/>
  <c r="G35" i="5"/>
  <c r="G37" i="5"/>
  <c r="G49" i="5"/>
  <c r="G51" i="5"/>
  <c r="G56" i="5"/>
  <c r="G61" i="5"/>
  <c r="G67" i="5"/>
  <c r="G71" i="5"/>
  <c r="G73" i="5"/>
  <c r="G79" i="5"/>
  <c r="G81" i="5"/>
  <c r="G89" i="5"/>
  <c r="G94" i="5"/>
  <c r="G98" i="5"/>
  <c r="G108" i="5"/>
  <c r="G112" i="5"/>
  <c r="G117" i="5"/>
  <c r="G124" i="5"/>
  <c r="G136" i="5"/>
  <c r="G144" i="5"/>
  <c r="F14" i="5"/>
  <c r="T149" i="5" l="1"/>
  <c r="S149" i="5"/>
  <c r="T148" i="5"/>
  <c r="S148" i="5"/>
  <c r="T147" i="5"/>
  <c r="S147" i="5"/>
  <c r="T146" i="5"/>
  <c r="AJ146" i="5" s="1"/>
  <c r="S146" i="5"/>
  <c r="T145" i="5"/>
  <c r="V145" i="5" s="1"/>
  <c r="S145" i="5"/>
  <c r="T144" i="5"/>
  <c r="X144" i="5" s="1"/>
  <c r="S144" i="5"/>
  <c r="T142" i="5"/>
  <c r="S142" i="5"/>
  <c r="T141" i="5"/>
  <c r="S141" i="5"/>
  <c r="T140" i="5"/>
  <c r="S140" i="5"/>
  <c r="T139" i="5"/>
  <c r="AJ139" i="5" s="1"/>
  <c r="S139" i="5"/>
  <c r="T138" i="5"/>
  <c r="S138" i="5"/>
  <c r="T137" i="5"/>
  <c r="S137" i="5"/>
  <c r="T136" i="5"/>
  <c r="AJ136" i="5" s="1"/>
  <c r="S136" i="5"/>
  <c r="T134" i="5"/>
  <c r="S134" i="5"/>
  <c r="T133" i="5"/>
  <c r="V133" i="5" s="1"/>
  <c r="S133" i="5"/>
  <c r="T132" i="5"/>
  <c r="S132" i="5"/>
  <c r="T131" i="5"/>
  <c r="S131" i="5"/>
  <c r="T130" i="5"/>
  <c r="S130" i="5"/>
  <c r="T129" i="5"/>
  <c r="S129" i="5"/>
  <c r="T128" i="5"/>
  <c r="S128" i="5"/>
  <c r="T127" i="5"/>
  <c r="S127" i="5"/>
  <c r="T126" i="5"/>
  <c r="S126" i="5"/>
  <c r="T125" i="5"/>
  <c r="S125" i="5"/>
  <c r="T124" i="5"/>
  <c r="X124" i="5" s="1"/>
  <c r="S124" i="5"/>
  <c r="T122" i="5"/>
  <c r="S122" i="5"/>
  <c r="T121" i="5"/>
  <c r="S121" i="5"/>
  <c r="T120" i="5"/>
  <c r="S120" i="5"/>
  <c r="T119" i="5"/>
  <c r="S119" i="5"/>
  <c r="T118" i="5"/>
  <c r="S118" i="5"/>
  <c r="T117" i="5"/>
  <c r="S117" i="5"/>
  <c r="T115" i="5"/>
  <c r="S115" i="5"/>
  <c r="T114" i="5"/>
  <c r="S114" i="5"/>
  <c r="T113" i="5"/>
  <c r="S113" i="5"/>
  <c r="T112" i="5"/>
  <c r="S112" i="5"/>
  <c r="T110" i="5"/>
  <c r="V110" i="5" s="1"/>
  <c r="S110" i="5"/>
  <c r="T109" i="5"/>
  <c r="S109" i="5"/>
  <c r="T108" i="5"/>
  <c r="X108" i="5" s="1"/>
  <c r="S108" i="5"/>
  <c r="T106" i="5"/>
  <c r="S106" i="5"/>
  <c r="T105" i="5"/>
  <c r="S105" i="5"/>
  <c r="T104" i="5"/>
  <c r="S104" i="5"/>
  <c r="T103" i="5"/>
  <c r="S103" i="5"/>
  <c r="T102" i="5"/>
  <c r="S102" i="5"/>
  <c r="T101" i="5"/>
  <c r="S101" i="5"/>
  <c r="T100" i="5"/>
  <c r="S100" i="5"/>
  <c r="T99" i="5"/>
  <c r="S99" i="5"/>
  <c r="T98" i="5"/>
  <c r="S98" i="5"/>
  <c r="T96" i="5"/>
  <c r="V96" i="5" s="1"/>
  <c r="S96" i="5"/>
  <c r="T95" i="5"/>
  <c r="S95" i="5"/>
  <c r="T94" i="5"/>
  <c r="S94" i="5"/>
  <c r="T92" i="5"/>
  <c r="X92" i="5" s="1"/>
  <c r="S92" i="5"/>
  <c r="T91" i="5"/>
  <c r="S91" i="5"/>
  <c r="T90" i="5"/>
  <c r="X90" i="5" s="1"/>
  <c r="S90" i="5"/>
  <c r="T89" i="5"/>
  <c r="S89" i="5"/>
  <c r="T87" i="5"/>
  <c r="S87" i="5"/>
  <c r="T86" i="5"/>
  <c r="AJ94" i="5" s="1"/>
  <c r="S86" i="5"/>
  <c r="T85" i="5"/>
  <c r="S85" i="5"/>
  <c r="T84" i="5"/>
  <c r="S84" i="5"/>
  <c r="T83" i="5"/>
  <c r="S83" i="5"/>
  <c r="T82" i="5"/>
  <c r="S82" i="5"/>
  <c r="T81" i="5"/>
  <c r="AJ89" i="5" s="1"/>
  <c r="S81" i="5"/>
  <c r="T79" i="5"/>
  <c r="X79" i="5" s="1"/>
  <c r="S79" i="5"/>
  <c r="T77" i="5"/>
  <c r="S77" i="5"/>
  <c r="T76" i="5"/>
  <c r="X76" i="5" s="1"/>
  <c r="S76" i="5"/>
  <c r="T75" i="5"/>
  <c r="S75" i="5"/>
  <c r="T74" i="5"/>
  <c r="S74" i="5"/>
  <c r="T73" i="5"/>
  <c r="S73" i="5"/>
  <c r="T71" i="5"/>
  <c r="V71" i="5" s="1"/>
  <c r="S71" i="5"/>
  <c r="T69" i="5"/>
  <c r="X69" i="5" s="1"/>
  <c r="S69" i="5"/>
  <c r="T68" i="5"/>
  <c r="S68" i="5"/>
  <c r="T67" i="5"/>
  <c r="S67" i="5"/>
  <c r="T65" i="5"/>
  <c r="S65" i="5"/>
  <c r="T64" i="5"/>
  <c r="S64" i="5"/>
  <c r="T63" i="5"/>
  <c r="S63" i="5"/>
  <c r="T62" i="5"/>
  <c r="S62" i="5"/>
  <c r="T61" i="5"/>
  <c r="S61" i="5"/>
  <c r="T59" i="5"/>
  <c r="S59" i="5"/>
  <c r="T58" i="5"/>
  <c r="S58" i="5"/>
  <c r="T57" i="5"/>
  <c r="V57" i="5" s="1"/>
  <c r="S57" i="5"/>
  <c r="T56" i="5"/>
  <c r="X56" i="5" s="1"/>
  <c r="S56" i="5"/>
  <c r="T54" i="5"/>
  <c r="S54" i="5"/>
  <c r="T53" i="5"/>
  <c r="AJ79" i="5" s="1"/>
  <c r="S53" i="5"/>
  <c r="T52" i="5"/>
  <c r="S52" i="5"/>
  <c r="T51" i="5"/>
  <c r="S51" i="5"/>
  <c r="T49" i="5"/>
  <c r="S49" i="5"/>
  <c r="T47" i="5"/>
  <c r="AJ76" i="5" s="1"/>
  <c r="S47" i="5"/>
  <c r="T46" i="5"/>
  <c r="AJ75" i="5" s="1"/>
  <c r="S46" i="5"/>
  <c r="T45" i="5"/>
  <c r="S45" i="5"/>
  <c r="T44" i="5"/>
  <c r="AJ73" i="5" s="1"/>
  <c r="S44" i="5"/>
  <c r="T43" i="5"/>
  <c r="S43" i="5"/>
  <c r="T42" i="5"/>
  <c r="S42" i="5"/>
  <c r="T41" i="5"/>
  <c r="S41" i="5"/>
  <c r="T40" i="5"/>
  <c r="AJ69" i="5" s="1"/>
  <c r="S40" i="5"/>
  <c r="T39" i="5"/>
  <c r="AJ68" i="5" s="1"/>
  <c r="S39" i="5"/>
  <c r="T38" i="5"/>
  <c r="AJ67" i="5" s="1"/>
  <c r="S38" i="5"/>
  <c r="T37" i="5"/>
  <c r="S37" i="5"/>
  <c r="T35" i="5"/>
  <c r="S35" i="5"/>
  <c r="T33" i="5"/>
  <c r="S33" i="5"/>
  <c r="T31" i="5"/>
  <c r="X31" i="5" s="1"/>
  <c r="S31" i="5"/>
  <c r="T29" i="5"/>
  <c r="S29" i="5"/>
  <c r="T28" i="5"/>
  <c r="X28" i="5" s="1"/>
  <c r="S28" i="5"/>
  <c r="T27" i="5"/>
  <c r="S27" i="5"/>
  <c r="T25" i="5"/>
  <c r="S25" i="5"/>
  <c r="T24" i="5"/>
  <c r="S24" i="5"/>
  <c r="T23" i="5"/>
  <c r="S23" i="5"/>
  <c r="T22" i="5"/>
  <c r="S22" i="5"/>
  <c r="T21" i="5"/>
  <c r="S21" i="5"/>
  <c r="T20" i="5"/>
  <c r="S20" i="5"/>
  <c r="T19" i="5"/>
  <c r="S19" i="5"/>
  <c r="T18" i="5"/>
  <c r="S18" i="5"/>
  <c r="T17" i="5"/>
  <c r="S17" i="5"/>
  <c r="Z14" i="5"/>
  <c r="T14" i="5"/>
  <c r="S14" i="5"/>
  <c r="V149" i="5"/>
  <c r="V146" i="5"/>
  <c r="V144" i="5"/>
  <c r="V136" i="5"/>
  <c r="V124" i="5"/>
  <c r="V117" i="5"/>
  <c r="V108" i="5"/>
  <c r="V98" i="5"/>
  <c r="V95" i="5"/>
  <c r="V92" i="5"/>
  <c r="V90" i="5"/>
  <c r="V79" i="5"/>
  <c r="V76" i="5"/>
  <c r="V73" i="5"/>
  <c r="V69" i="5"/>
  <c r="V67" i="5"/>
  <c r="V56" i="5"/>
  <c r="V35" i="5"/>
  <c r="V31" i="5"/>
  <c r="V28" i="5"/>
  <c r="V18" i="5"/>
  <c r="V14" i="5"/>
  <c r="Y147" i="5"/>
  <c r="Y145" i="5"/>
  <c r="Y133" i="5"/>
  <c r="Y110" i="5"/>
  <c r="Y96" i="5"/>
  <c r="Y92" i="5"/>
  <c r="Y90" i="5"/>
  <c r="Y76" i="5"/>
  <c r="Y69" i="5"/>
  <c r="Y57" i="5"/>
  <c r="Y28" i="5"/>
  <c r="X149" i="5"/>
  <c r="X145" i="5"/>
  <c r="X139" i="5"/>
  <c r="X133" i="5"/>
  <c r="X122" i="5"/>
  <c r="X110" i="5"/>
  <c r="X103" i="5"/>
  <c r="X96" i="5"/>
  <c r="X94" i="5"/>
  <c r="X91" i="5"/>
  <c r="X89" i="5"/>
  <c r="X77" i="5"/>
  <c r="X75" i="5"/>
  <c r="X71" i="5"/>
  <c r="X68" i="5"/>
  <c r="X57" i="5"/>
  <c r="X49" i="5"/>
  <c r="X33" i="5"/>
  <c r="X29" i="5"/>
  <c r="X27" i="5"/>
  <c r="Y144" i="5"/>
  <c r="Y124" i="5"/>
  <c r="Y108" i="5"/>
  <c r="Y94" i="5"/>
  <c r="Y79" i="5"/>
  <c r="Y71" i="5"/>
  <c r="Y56" i="5"/>
  <c r="Y35" i="5"/>
  <c r="Y31" i="5"/>
  <c r="Y17" i="5"/>
  <c r="X14" i="5"/>
  <c r="AJ35" i="5"/>
  <c r="AJ144" i="5" l="1"/>
  <c r="AJ18" i="5"/>
  <c r="AJ96" i="5"/>
  <c r="AJ98" i="5"/>
  <c r="AJ57" i="5"/>
  <c r="AJ71" i="5"/>
  <c r="Y149" i="5"/>
  <c r="AJ145" i="5"/>
  <c r="AJ149" i="5"/>
  <c r="AJ90" i="5"/>
  <c r="AJ91" i="5"/>
  <c r="AJ92" i="5"/>
  <c r="AJ103" i="5"/>
  <c r="AJ108" i="5"/>
  <c r="AJ110" i="5"/>
  <c r="AJ122" i="5"/>
  <c r="AJ31" i="5"/>
  <c r="V17" i="5"/>
  <c r="X17" i="5"/>
  <c r="Y18" i="5"/>
  <c r="X18" i="5"/>
  <c r="V27" i="5"/>
  <c r="Y27" i="5"/>
  <c r="V29" i="5"/>
  <c r="Y29" i="5"/>
  <c r="V33" i="5"/>
  <c r="Y33" i="5"/>
  <c r="AJ29" i="5"/>
  <c r="X35" i="5"/>
  <c r="V49" i="5"/>
  <c r="Y49" i="5"/>
  <c r="X67" i="5"/>
  <c r="Y67" i="5"/>
  <c r="V68" i="5"/>
  <c r="Y68" i="5"/>
  <c r="AJ33" i="5"/>
  <c r="X73" i="5"/>
  <c r="Y73" i="5"/>
  <c r="V75" i="5"/>
  <c r="Y75" i="5"/>
  <c r="V77" i="5"/>
  <c r="Y77" i="5"/>
  <c r="AJ17" i="5"/>
  <c r="V89" i="5"/>
  <c r="Y89" i="5"/>
  <c r="V91" i="5"/>
  <c r="Y91" i="5"/>
  <c r="AJ27" i="5"/>
  <c r="V94" i="5"/>
  <c r="Y95" i="5"/>
  <c r="X95" i="5"/>
  <c r="X98" i="5"/>
  <c r="Y98" i="5"/>
  <c r="V103" i="5"/>
  <c r="Y103" i="5"/>
  <c r="X117" i="5"/>
  <c r="Y117" i="5"/>
  <c r="V122" i="5"/>
  <c r="Y122" i="5"/>
  <c r="X136" i="5"/>
  <c r="Y136" i="5"/>
  <c r="V139" i="5"/>
  <c r="Y139" i="5"/>
  <c r="Y146" i="5"/>
  <c r="X146" i="5"/>
  <c r="AJ56" i="5"/>
  <c r="V147" i="5"/>
  <c r="AJ28" i="5"/>
  <c r="AJ49" i="5"/>
  <c r="X147" i="5"/>
</calcChain>
</file>

<file path=xl/sharedStrings.xml><?xml version="1.0" encoding="utf-8"?>
<sst xmlns="http://schemas.openxmlformats.org/spreadsheetml/2006/main" count="231" uniqueCount="199">
  <si>
    <t>STATE BALANCE</t>
  </si>
  <si>
    <t>BALTIMORE CITY</t>
  </si>
  <si>
    <t>Buildings, Units, Structure Type and Value</t>
  </si>
  <si>
    <t>Percent</t>
  </si>
  <si>
    <t>Value</t>
  </si>
  <si>
    <t>Buildings</t>
  </si>
  <si>
    <t>Units</t>
  </si>
  <si>
    <t xml:space="preserve">Rank </t>
  </si>
  <si>
    <t>BALTIMORE REGION</t>
  </si>
  <si>
    <t>ANNE ARUNDEL</t>
  </si>
  <si>
    <t>BALTIMORE COUNTY</t>
  </si>
  <si>
    <t>CARROLL</t>
  </si>
  <si>
    <t>HARFORD</t>
  </si>
  <si>
    <t>HOWARD</t>
  </si>
  <si>
    <t>FREDERICK</t>
  </si>
  <si>
    <t>MONTGOMERY</t>
  </si>
  <si>
    <t>PRINCE GEORGE'S</t>
  </si>
  <si>
    <t>SOUTHERN MARYLAND</t>
  </si>
  <si>
    <t>CALVERT</t>
  </si>
  <si>
    <t>CHARLES</t>
  </si>
  <si>
    <t>ST. MARY'S</t>
  </si>
  <si>
    <t>WESTERN MARYLAND</t>
  </si>
  <si>
    <t>GARRETT</t>
  </si>
  <si>
    <t>WASHINGTON</t>
  </si>
  <si>
    <t>CAROLINE</t>
  </si>
  <si>
    <t>CECIL</t>
  </si>
  <si>
    <t>KENT</t>
  </si>
  <si>
    <t>QUEEN ANNE'S</t>
  </si>
  <si>
    <t>TALBOT</t>
  </si>
  <si>
    <t>DORCHESTER</t>
  </si>
  <si>
    <t>SOMERSET</t>
  </si>
  <si>
    <t>WICOMICO</t>
  </si>
  <si>
    <t>WORCESTER</t>
  </si>
  <si>
    <t>MARYLAND</t>
  </si>
  <si>
    <t>ALLEGANY</t>
  </si>
  <si>
    <t>Allegany County Unincorporated Area</t>
  </si>
  <si>
    <t>Cumberland</t>
  </si>
  <si>
    <t>Frostburg</t>
  </si>
  <si>
    <t>Annapolis</t>
  </si>
  <si>
    <t>Anne Arundel County Unincorporated Area</t>
  </si>
  <si>
    <t>Caroline County Unincorporated Area</t>
  </si>
  <si>
    <t>Cecil County Unincorporated Area</t>
  </si>
  <si>
    <t>Charles County Unincorporated Area</t>
  </si>
  <si>
    <t>Cambridge</t>
  </si>
  <si>
    <t>Dorchester County Unincorporated Area</t>
  </si>
  <si>
    <t>Frederick</t>
  </si>
  <si>
    <t>Frederick County Unincorporated Area</t>
  </si>
  <si>
    <t>Aberdeen</t>
  </si>
  <si>
    <t>Harford County Unincorporated Area</t>
  </si>
  <si>
    <t>Havre de Grace</t>
  </si>
  <si>
    <t>Kent County Unincorporated Area</t>
  </si>
  <si>
    <t>Gaithersburg</t>
  </si>
  <si>
    <t>Montgomery County Unincorporated Area</t>
  </si>
  <si>
    <t>Rockville</t>
  </si>
  <si>
    <t>Laurel</t>
  </si>
  <si>
    <t>Prince Georges County Unincorporated Area</t>
  </si>
  <si>
    <t>Queen Annes County Unincorporated Area</t>
  </si>
  <si>
    <t>St. Marys County Unincorporated Area</t>
  </si>
  <si>
    <t>Crisfield</t>
  </si>
  <si>
    <t>Somerset County Unincorporated Area</t>
  </si>
  <si>
    <t>Talbot County Unincorporated Area</t>
  </si>
  <si>
    <t>Hagerstown</t>
  </si>
  <si>
    <t>Washington County Unincorporated Area</t>
  </si>
  <si>
    <t>Fruitland</t>
  </si>
  <si>
    <t>Salisbury</t>
  </si>
  <si>
    <t>Wicomico County Unincorporated Area</t>
  </si>
  <si>
    <t>Pocomoke City</t>
  </si>
  <si>
    <t>Worcester County Unincorporated Area</t>
  </si>
  <si>
    <t>Baltimore City</t>
  </si>
  <si>
    <t xml:space="preserve">Barton </t>
  </si>
  <si>
    <t xml:space="preserve">Berlin </t>
  </si>
  <si>
    <t xml:space="preserve">Betterton </t>
  </si>
  <si>
    <t xml:space="preserve">Boonsboro </t>
  </si>
  <si>
    <t>Chestertown</t>
  </si>
  <si>
    <t xml:space="preserve">Church Hill </t>
  </si>
  <si>
    <t xml:space="preserve">Clear Spring </t>
  </si>
  <si>
    <t xml:space="preserve">Delmar </t>
  </si>
  <si>
    <t xml:space="preserve">Denton </t>
  </si>
  <si>
    <t xml:space="preserve">Easton </t>
  </si>
  <si>
    <t xml:space="preserve">Federalsburg </t>
  </si>
  <si>
    <t xml:space="preserve">Galena </t>
  </si>
  <si>
    <t xml:space="preserve">Goldsboro </t>
  </si>
  <si>
    <t xml:space="preserve">Greensboro </t>
  </si>
  <si>
    <t xml:space="preserve">Henderson </t>
  </si>
  <si>
    <t xml:space="preserve">Hillsboro </t>
  </si>
  <si>
    <t xml:space="preserve">Hurlock </t>
  </si>
  <si>
    <t xml:space="preserve">Indian Head </t>
  </si>
  <si>
    <t xml:space="preserve">Keedysville </t>
  </si>
  <si>
    <t xml:space="preserve">La Plata </t>
  </si>
  <si>
    <t>Leonardtown</t>
  </si>
  <si>
    <t xml:space="preserve">Lonaconing </t>
  </si>
  <si>
    <t xml:space="preserve">Luke </t>
  </si>
  <si>
    <t xml:space="preserve">Midland </t>
  </si>
  <si>
    <t xml:space="preserve">Millington </t>
  </si>
  <si>
    <t xml:space="preserve">Ocean City </t>
  </si>
  <si>
    <t xml:space="preserve">Oxford </t>
  </si>
  <si>
    <t xml:space="preserve">Preston </t>
  </si>
  <si>
    <t xml:space="preserve">Princess Anne </t>
  </si>
  <si>
    <t xml:space="preserve">Queen Anne </t>
  </si>
  <si>
    <t xml:space="preserve">Ridgely </t>
  </si>
  <si>
    <t xml:space="preserve">Sharpsburg </t>
  </si>
  <si>
    <t xml:space="preserve">Smithsburg </t>
  </si>
  <si>
    <t xml:space="preserve">Snow Hill </t>
  </si>
  <si>
    <t xml:space="preserve">St. Michaels </t>
  </si>
  <si>
    <t xml:space="preserve">Sudlersville </t>
  </si>
  <si>
    <t xml:space="preserve">Templeville </t>
  </si>
  <si>
    <t xml:space="preserve">Trappe </t>
  </si>
  <si>
    <t xml:space="preserve">Westernport </t>
  </si>
  <si>
    <t xml:space="preserve">Willards </t>
  </si>
  <si>
    <t xml:space="preserve">Williamsport </t>
  </si>
  <si>
    <t>State</t>
  </si>
  <si>
    <t>Washington</t>
  </si>
  <si>
    <t>Calvert County</t>
  </si>
  <si>
    <t>Baltimore County</t>
  </si>
  <si>
    <t>County</t>
  </si>
  <si>
    <t>Total</t>
  </si>
  <si>
    <t xml:space="preserve">Marydel </t>
  </si>
  <si>
    <t xml:space="preserve">Elkton </t>
  </si>
  <si>
    <t xml:space="preserve">Secretary </t>
  </si>
  <si>
    <t xml:space="preserve">Bel Air </t>
  </si>
  <si>
    <t xml:space="preserve">Rock Hall </t>
  </si>
  <si>
    <t xml:space="preserve">Barclay </t>
  </si>
  <si>
    <t xml:space="preserve">Centreville </t>
  </si>
  <si>
    <t xml:space="preserve">Hancock </t>
  </si>
  <si>
    <t>Queenstown</t>
  </si>
  <si>
    <t>Funkstown</t>
  </si>
  <si>
    <t>Sharptown</t>
  </si>
  <si>
    <t>Total Housing Units</t>
  </si>
  <si>
    <t>Single Family Housing Units</t>
  </si>
  <si>
    <t>Change</t>
  </si>
  <si>
    <t>County Rank</t>
  </si>
  <si>
    <t>Value Change</t>
  </si>
  <si>
    <t>Net</t>
  </si>
  <si>
    <t>SUBURBAN WASHINGTON</t>
  </si>
  <si>
    <t>UPPER EASTERN SHORE</t>
  </si>
  <si>
    <t>LOWER EASTERN SHORE</t>
  </si>
  <si>
    <t>Average Construction Value</t>
  </si>
  <si>
    <t>Anne Arundel</t>
  </si>
  <si>
    <t>Harford</t>
  </si>
  <si>
    <t>Queen Anne's</t>
  </si>
  <si>
    <t>Cecil</t>
  </si>
  <si>
    <t>Montgomery</t>
  </si>
  <si>
    <t>Somerset</t>
  </si>
  <si>
    <t>Wicomico</t>
  </si>
  <si>
    <t>Charles</t>
  </si>
  <si>
    <t>Prince George's</t>
  </si>
  <si>
    <t>Dorchester</t>
  </si>
  <si>
    <t>Worcester</t>
  </si>
  <si>
    <t>St. Mary's</t>
  </si>
  <si>
    <t>Allegany</t>
  </si>
  <si>
    <t>Caroline</t>
  </si>
  <si>
    <t>Kent</t>
  </si>
  <si>
    <t>Talbot</t>
  </si>
  <si>
    <t xml:space="preserve">     Outlying Counties</t>
  </si>
  <si>
    <t>NOT CLASSIFIED</t>
  </si>
  <si>
    <t>CORE BASED STATISTICAL AREAS</t>
  </si>
  <si>
    <t xml:space="preserve">   Metropolitan Statistical Areas</t>
  </si>
  <si>
    <t xml:space="preserve">     Central Counties</t>
  </si>
  <si>
    <t xml:space="preserve">  Micropolitan Statistical Areas</t>
  </si>
  <si>
    <t>AREA</t>
  </si>
  <si>
    <t>SOURCE:  U. S. Bureau of the Census.  Manufacturing and Construction Statistics Division. Residential Construction Branch</t>
  </si>
  <si>
    <t xml:space="preserve">     URBAN (Baltimore city)</t>
  </si>
  <si>
    <t xml:space="preserve">     NON SUBURBAN</t>
  </si>
  <si>
    <t>State Rank</t>
  </si>
  <si>
    <t xml:space="preserve">Rising Sun </t>
  </si>
  <si>
    <t xml:space="preserve">Garrett </t>
  </si>
  <si>
    <t xml:space="preserve">Carroll </t>
  </si>
  <si>
    <t xml:space="preserve">Howard </t>
  </si>
  <si>
    <t>Single Family</t>
  </si>
  <si>
    <t xml:space="preserve"> Rank</t>
  </si>
  <si>
    <t>SUBURBAN COUNTIES</t>
  </si>
  <si>
    <t xml:space="preserve">      EXURBAN COUNTIES</t>
  </si>
  <si>
    <t>TOTAL NEW AUTHORIZED HOUSING UNITS</t>
  </si>
  <si>
    <t>NEW SINGLE FAMILY HOUSING UNITS</t>
  </si>
  <si>
    <t>NEW MULTI FAMILY HOUSING UNIT BUILDINGS</t>
  </si>
  <si>
    <t xml:space="preserve"> State, Jurisdiction, Permit Issuing Place</t>
  </si>
  <si>
    <t>Total Units</t>
  </si>
  <si>
    <t>Construction Value</t>
  </si>
  <si>
    <t>Value Rank</t>
  </si>
  <si>
    <t>Single Family Percent</t>
  </si>
  <si>
    <t>Single Family Units as a Percent of</t>
  </si>
  <si>
    <t>Construction Value Rank</t>
  </si>
  <si>
    <t>Average Construction Value Rank</t>
  </si>
  <si>
    <t>Percent of Total Units</t>
  </si>
  <si>
    <t>Percent of Total Units Rank</t>
  </si>
  <si>
    <t xml:space="preserve">Multi Family Units As a Percent of </t>
  </si>
  <si>
    <t>Percent Single Family</t>
  </si>
  <si>
    <t>State Percent</t>
  </si>
  <si>
    <t>TWO UNIT BUILDINGS</t>
  </si>
  <si>
    <t xml:space="preserve">     3 OR 4 UNIT BUILDINGS</t>
  </si>
  <si>
    <t>FIVE OR MORE UNIT BUILDINGS</t>
  </si>
  <si>
    <t>Percent of Multi Family Units</t>
  </si>
  <si>
    <t>Units as Percent of</t>
  </si>
  <si>
    <t>Table 1.  MARYLAND, JURISDICTION AND PERMIT ISSUING PLACES NEW HOUSING UNITS AUTHORIZED FOR CONSTRUCTION BY BUILDING PERMITS:  2019</t>
  </si>
  <si>
    <t>Prepared by Maryland Department of Planning.  Planning Services Division. 2020.</t>
  </si>
  <si>
    <t xml:space="preserve">   OUTER SUBURBAN COUNTIES</t>
  </si>
  <si>
    <t xml:space="preserve">   INNER SUBURBAN COUNTIES</t>
  </si>
  <si>
    <t xml:space="preserve">County Group, Region, and State Comparison Table </t>
  </si>
  <si>
    <t>Table 3C.   MARYLAND NEW HOUSING UNITS AUTHORIZED FOR CONSTRUCTION :  2019 AND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</si>
</sst>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70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name val="Cambria"/>
      <family val="1"/>
      <scheme val="major"/>
    </font>
    <font>
      <i/>
      <sz val="11"/>
      <name val="Cambria"/>
      <family val="1"/>
      <scheme val="major"/>
    </font>
    <font>
      <b/>
      <sz val="12"/>
      <name val="Cambria"/>
      <family val="1"/>
      <scheme val="major"/>
    </font>
    <font>
      <b/>
      <i/>
      <sz val="12"/>
      <name val="Cambria"/>
      <family val="1"/>
      <scheme val="major"/>
    </font>
    <font>
      <sz val="12"/>
      <name val="Cambria"/>
      <family val="1"/>
      <scheme val="major"/>
    </font>
    <font>
      <i/>
      <sz val="12"/>
      <name val="Cambria"/>
      <family val="1"/>
      <scheme val="major"/>
    </font>
    <font>
      <b/>
      <i/>
      <sz val="9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3" fontId="1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36">
    <xf numFmtId="0" fontId="0" fillId="0" borderId="0" xfId="0"/>
    <xf numFmtId="0" fontId="3" fillId="0" borderId="0" xfId="0" applyFont="1"/>
    <xf numFmtId="0" fontId="3" fillId="0" borderId="0" xfId="0" applyFont="1" applyBorder="1"/>
    <xf numFmtId="41" fontId="8" fillId="0" borderId="0" xfId="0" applyNumberFormat="1" applyFont="1" applyBorder="1"/>
    <xf numFmtId="0" fontId="8" fillId="0" borderId="0" xfId="0" applyFont="1" applyBorder="1"/>
    <xf numFmtId="0" fontId="8" fillId="0" borderId="0" xfId="0" applyFont="1"/>
    <xf numFmtId="42" fontId="8" fillId="0" borderId="0" xfId="0" applyNumberFormat="1" applyFont="1" applyBorder="1"/>
    <xf numFmtId="41" fontId="3" fillId="0" borderId="0" xfId="0" applyNumberFormat="1" applyFont="1" applyBorder="1"/>
    <xf numFmtId="10" fontId="9" fillId="0" borderId="0" xfId="0" applyNumberFormat="1" applyFont="1" applyBorder="1"/>
    <xf numFmtId="41" fontId="9" fillId="0" borderId="0" xfId="0" applyNumberFormat="1" applyFont="1" applyBorder="1"/>
    <xf numFmtId="0" fontId="8" fillId="0" borderId="0" xfId="0" applyNumberFormat="1" applyFont="1" applyBorder="1" applyAlignment="1">
      <alignment horizontal="center"/>
    </xf>
    <xf numFmtId="0" fontId="7" fillId="0" borderId="0" xfId="0" applyFont="1" applyBorder="1"/>
    <xf numFmtId="164" fontId="4" fillId="0" borderId="0" xfId="1" applyNumberFormat="1" applyFont="1"/>
    <xf numFmtId="164" fontId="5" fillId="0" borderId="0" xfId="1" applyNumberFormat="1" applyFont="1"/>
    <xf numFmtId="0" fontId="8" fillId="0" borderId="28" xfId="0" applyFont="1" applyBorder="1"/>
    <xf numFmtId="0" fontId="3" fillId="0" borderId="28" xfId="0" applyFont="1" applyBorder="1"/>
    <xf numFmtId="41" fontId="3" fillId="0" borderId="5" xfId="0" applyNumberFormat="1" applyFont="1" applyBorder="1"/>
    <xf numFmtId="0" fontId="8" fillId="0" borderId="14" xfId="0" applyFont="1" applyBorder="1"/>
    <xf numFmtId="0" fontId="3" fillId="0" borderId="5" xfId="0" applyFont="1" applyBorder="1" applyAlignment="1">
      <alignment horizontal="center"/>
    </xf>
    <xf numFmtId="0" fontId="8" fillId="0" borderId="5" xfId="0" applyFont="1" applyBorder="1"/>
    <xf numFmtId="41" fontId="3" fillId="0" borderId="6" xfId="0" applyNumberFormat="1" applyFont="1" applyBorder="1"/>
    <xf numFmtId="41" fontId="8" fillId="0" borderId="29" xfId="0" applyNumberFormat="1" applyFont="1" applyBorder="1"/>
    <xf numFmtId="41" fontId="8" fillId="0" borderId="5" xfId="0" applyNumberFormat="1" applyFont="1" applyBorder="1"/>
    <xf numFmtId="41" fontId="3" fillId="0" borderId="29" xfId="0" applyNumberFormat="1" applyFont="1" applyBorder="1"/>
    <xf numFmtId="41" fontId="3" fillId="0" borderId="15" xfId="0" applyNumberFormat="1" applyFont="1" applyBorder="1"/>
    <xf numFmtId="41" fontId="8" fillId="0" borderId="11" xfId="0" applyNumberFormat="1" applyFont="1" applyBorder="1"/>
    <xf numFmtId="41" fontId="7" fillId="0" borderId="0" xfId="0" applyNumberFormat="1" applyFont="1"/>
    <xf numFmtId="0" fontId="8" fillId="0" borderId="0" xfId="0" applyFont="1" applyAlignment="1">
      <alignment horizontal="center"/>
    </xf>
    <xf numFmtId="0" fontId="9" fillId="0" borderId="5" xfId="0" applyFont="1" applyBorder="1"/>
    <xf numFmtId="42" fontId="8" fillId="0" borderId="5" xfId="0" applyNumberFormat="1" applyFont="1" applyBorder="1"/>
    <xf numFmtId="0" fontId="3" fillId="0" borderId="34" xfId="0" applyFont="1" applyBorder="1"/>
    <xf numFmtId="164" fontId="8" fillId="0" borderId="5" xfId="1" applyNumberFormat="1" applyFont="1" applyBorder="1"/>
    <xf numFmtId="42" fontId="3" fillId="0" borderId="5" xfId="0" applyNumberFormat="1" applyFont="1" applyBorder="1"/>
    <xf numFmtId="164" fontId="3" fillId="0" borderId="5" xfId="1" applyNumberFormat="1" applyFont="1" applyBorder="1"/>
    <xf numFmtId="41" fontId="3" fillId="0" borderId="28" xfId="0" applyNumberFormat="1" applyFont="1" applyBorder="1"/>
    <xf numFmtId="41" fontId="8" fillId="0" borderId="28" xfId="0" applyNumberFormat="1" applyFont="1" applyBorder="1"/>
    <xf numFmtId="164" fontId="8" fillId="0" borderId="0" xfId="1" applyNumberFormat="1" applyFont="1"/>
    <xf numFmtId="164" fontId="9" fillId="0" borderId="0" xfId="1" applyNumberFormat="1" applyFont="1"/>
    <xf numFmtId="41" fontId="9" fillId="0" borderId="5" xfId="0" applyNumberFormat="1" applyFont="1" applyBorder="1"/>
    <xf numFmtId="165" fontId="9" fillId="0" borderId="5" xfId="0" applyNumberFormat="1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165" fontId="8" fillId="0" borderId="0" xfId="4" applyNumberFormat="1" applyFont="1"/>
    <xf numFmtId="41" fontId="6" fillId="0" borderId="0" xfId="0" applyNumberFormat="1" applyFont="1" applyBorder="1"/>
    <xf numFmtId="41" fontId="8" fillId="0" borderId="0" xfId="0" applyNumberFormat="1" applyFont="1"/>
    <xf numFmtId="10" fontId="9" fillId="0" borderId="0" xfId="0" applyNumberFormat="1" applyFont="1"/>
    <xf numFmtId="165" fontId="9" fillId="0" borderId="0" xfId="4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42" fontId="9" fillId="0" borderId="0" xfId="0" applyNumberFormat="1" applyFont="1" applyAlignment="1">
      <alignment horizontal="center"/>
    </xf>
    <xf numFmtId="42" fontId="8" fillId="0" borderId="0" xfId="0" applyNumberFormat="1" applyFont="1"/>
    <xf numFmtId="165" fontId="7" fillId="0" borderId="0" xfId="4" applyNumberFormat="1" applyFont="1" applyBorder="1" applyAlignment="1">
      <alignment vertical="center"/>
    </xf>
    <xf numFmtId="164" fontId="8" fillId="0" borderId="0" xfId="1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64" fontId="9" fillId="0" borderId="0" xfId="1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41" fontId="9" fillId="0" borderId="0" xfId="0" applyNumberFormat="1" applyFont="1" applyAlignment="1">
      <alignment horizontal="center"/>
    </xf>
    <xf numFmtId="164" fontId="9" fillId="0" borderId="0" xfId="1" applyNumberFormat="1" applyFont="1" applyBorder="1"/>
    <xf numFmtId="10" fontId="9" fillId="0" borderId="0" xfId="0" applyNumberFormat="1" applyFont="1" applyBorder="1" applyAlignment="1">
      <alignment horizontal="center"/>
    </xf>
    <xf numFmtId="42" fontId="9" fillId="0" borderId="0" xfId="0" applyNumberFormat="1" applyFont="1" applyBorder="1" applyAlignment="1">
      <alignment horizontal="center"/>
    </xf>
    <xf numFmtId="164" fontId="8" fillId="0" borderId="0" xfId="1" applyNumberFormat="1" applyFont="1" applyBorder="1" applyAlignment="1">
      <alignment horizontal="center"/>
    </xf>
    <xf numFmtId="164" fontId="8" fillId="0" borderId="0" xfId="1" applyNumberFormat="1" applyFont="1" applyBorder="1"/>
    <xf numFmtId="41" fontId="9" fillId="0" borderId="0" xfId="0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9" fillId="0" borderId="0" xfId="0" applyNumberFormat="1" applyFont="1" applyBorder="1"/>
    <xf numFmtId="165" fontId="8" fillId="0" borderId="0" xfId="4" applyNumberFormat="1" applyFont="1" applyBorder="1" applyAlignment="1">
      <alignment horizontal="center"/>
    </xf>
    <xf numFmtId="165" fontId="9" fillId="0" borderId="0" xfId="4" applyNumberFormat="1" applyFont="1" applyBorder="1" applyAlignment="1">
      <alignment horizontal="center"/>
    </xf>
    <xf numFmtId="41" fontId="3" fillId="0" borderId="0" xfId="0" applyNumberFormat="1" applyFont="1"/>
    <xf numFmtId="41" fontId="8" fillId="0" borderId="45" xfId="0" applyNumberFormat="1" applyFont="1" applyBorder="1"/>
    <xf numFmtId="41" fontId="8" fillId="0" borderId="22" xfId="0" applyNumberFormat="1" applyFont="1" applyBorder="1"/>
    <xf numFmtId="165" fontId="9" fillId="0" borderId="22" xfId="4" applyNumberFormat="1" applyFont="1" applyBorder="1" applyAlignment="1">
      <alignment horizontal="center"/>
    </xf>
    <xf numFmtId="164" fontId="8" fillId="0" borderId="22" xfId="1" applyNumberFormat="1" applyFont="1" applyBorder="1"/>
    <xf numFmtId="0" fontId="8" fillId="0" borderId="19" xfId="0" applyNumberFormat="1" applyFont="1" applyBorder="1" applyAlignment="1">
      <alignment horizontal="center"/>
    </xf>
    <xf numFmtId="41" fontId="8" fillId="0" borderId="25" xfId="0" applyNumberFormat="1" applyFont="1" applyBorder="1"/>
    <xf numFmtId="1" fontId="8" fillId="0" borderId="22" xfId="0" applyNumberFormat="1" applyFont="1" applyBorder="1" applyAlignment="1">
      <alignment horizontal="center"/>
    </xf>
    <xf numFmtId="164" fontId="9" fillId="0" borderId="22" xfId="1" applyNumberFormat="1" applyFont="1" applyBorder="1" applyAlignment="1">
      <alignment horizontal="center"/>
    </xf>
    <xf numFmtId="41" fontId="8" fillId="0" borderId="26" xfId="0" applyNumberFormat="1" applyFont="1" applyBorder="1"/>
    <xf numFmtId="0" fontId="8" fillId="0" borderId="22" xfId="0" applyNumberFormat="1" applyFont="1" applyBorder="1" applyAlignment="1">
      <alignment horizontal="center"/>
    </xf>
    <xf numFmtId="0" fontId="8" fillId="0" borderId="22" xfId="2" applyNumberFormat="1" applyFont="1" applyBorder="1" applyAlignment="1">
      <alignment horizontal="center"/>
    </xf>
    <xf numFmtId="164" fontId="8" fillId="0" borderId="22" xfId="1" applyNumberFormat="1" applyFont="1" applyBorder="1" applyAlignment="1">
      <alignment horizontal="center"/>
    </xf>
    <xf numFmtId="164" fontId="8" fillId="0" borderId="30" xfId="1" applyNumberFormat="1" applyFont="1" applyBorder="1"/>
    <xf numFmtId="165" fontId="9" fillId="0" borderId="5" xfId="4" applyNumberFormat="1" applyFont="1" applyBorder="1" applyAlignment="1">
      <alignment horizontal="center"/>
    </xf>
    <xf numFmtId="164" fontId="3" fillId="0" borderId="15" xfId="1" applyNumberFormat="1" applyFont="1" applyBorder="1"/>
    <xf numFmtId="0" fontId="3" fillId="0" borderId="6" xfId="0" applyNumberFormat="1" applyFont="1" applyBorder="1" applyAlignment="1">
      <alignment horizontal="center"/>
    </xf>
    <xf numFmtId="165" fontId="7" fillId="0" borderId="5" xfId="4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/>
    </xf>
    <xf numFmtId="164" fontId="3" fillId="0" borderId="31" xfId="1" applyNumberFormat="1" applyFont="1" applyBorder="1"/>
    <xf numFmtId="0" fontId="3" fillId="0" borderId="5" xfId="0" applyNumberFormat="1" applyFont="1" applyBorder="1" applyAlignment="1">
      <alignment horizontal="center" vertical="center"/>
    </xf>
    <xf numFmtId="165" fontId="7" fillId="0" borderId="5" xfId="4" applyNumberFormat="1" applyFont="1" applyBorder="1"/>
    <xf numFmtId="164" fontId="3" fillId="0" borderId="0" xfId="1" applyNumberFormat="1" applyFont="1"/>
    <xf numFmtId="0" fontId="3" fillId="0" borderId="15" xfId="0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165" fontId="9" fillId="0" borderId="5" xfId="4" applyNumberFormat="1" applyFont="1" applyBorder="1"/>
    <xf numFmtId="41" fontId="8" fillId="0" borderId="6" xfId="0" applyNumberFormat="1" applyFont="1" applyBorder="1"/>
    <xf numFmtId="0" fontId="8" fillId="0" borderId="15" xfId="0" applyNumberFormat="1" applyFont="1" applyBorder="1" applyAlignment="1">
      <alignment horizontal="center"/>
    </xf>
    <xf numFmtId="0" fontId="8" fillId="0" borderId="5" xfId="0" applyNumberFormat="1" applyFont="1" applyBorder="1" applyAlignment="1">
      <alignment horizontal="center"/>
    </xf>
    <xf numFmtId="164" fontId="9" fillId="0" borderId="5" xfId="1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 vertical="center"/>
    </xf>
    <xf numFmtId="164" fontId="9" fillId="0" borderId="5" xfId="1" applyNumberFormat="1" applyFont="1" applyBorder="1" applyAlignment="1">
      <alignment horizontal="center"/>
    </xf>
    <xf numFmtId="42" fontId="8" fillId="0" borderId="29" xfId="0" applyNumberFormat="1" applyFont="1" applyBorder="1"/>
    <xf numFmtId="41" fontId="9" fillId="0" borderId="0" xfId="0" applyNumberFormat="1" applyFont="1"/>
    <xf numFmtId="42" fontId="8" fillId="0" borderId="15" xfId="0" applyNumberFormat="1" applyFont="1" applyBorder="1"/>
    <xf numFmtId="41" fontId="8" fillId="0" borderId="5" xfId="0" applyNumberFormat="1" applyFont="1" applyBorder="1" applyAlignment="1">
      <alignment horizontal="center"/>
    </xf>
    <xf numFmtId="0" fontId="8" fillId="0" borderId="6" xfId="0" applyFont="1" applyBorder="1"/>
    <xf numFmtId="41" fontId="9" fillId="0" borderId="29" xfId="0" applyNumberFormat="1" applyFont="1" applyBorder="1"/>
    <xf numFmtId="164" fontId="9" fillId="0" borderId="5" xfId="1" applyNumberFormat="1" applyFont="1" applyBorder="1"/>
    <xf numFmtId="0" fontId="7" fillId="0" borderId="11" xfId="0" applyFont="1" applyBorder="1"/>
    <xf numFmtId="41" fontId="3" fillId="0" borderId="11" xfId="0" applyNumberFormat="1" applyFont="1" applyBorder="1"/>
    <xf numFmtId="165" fontId="7" fillId="0" borderId="11" xfId="4" applyNumberFormat="1" applyFont="1" applyBorder="1" applyAlignment="1">
      <alignment horizontal="center"/>
    </xf>
    <xf numFmtId="164" fontId="3" fillId="0" borderId="11" xfId="1" applyNumberFormat="1" applyFont="1" applyBorder="1"/>
    <xf numFmtId="0" fontId="3" fillId="0" borderId="12" xfId="0" applyNumberFormat="1" applyFont="1" applyBorder="1" applyAlignment="1">
      <alignment horizontal="center"/>
    </xf>
    <xf numFmtId="41" fontId="3" fillId="0" borderId="38" xfId="0" applyNumberFormat="1" applyFont="1" applyBorder="1"/>
    <xf numFmtId="1" fontId="3" fillId="0" borderId="11" xfId="0" applyNumberFormat="1" applyFont="1" applyBorder="1" applyAlignment="1">
      <alignment horizontal="center"/>
    </xf>
    <xf numFmtId="164" fontId="7" fillId="0" borderId="11" xfId="1" applyNumberFormat="1" applyFont="1" applyBorder="1" applyAlignment="1">
      <alignment horizontal="center"/>
    </xf>
    <xf numFmtId="41" fontId="3" fillId="0" borderId="35" xfId="0" applyNumberFormat="1" applyFont="1" applyBorder="1"/>
    <xf numFmtId="0" fontId="3" fillId="0" borderId="11" xfId="0" applyNumberFormat="1" applyFont="1" applyBorder="1" applyAlignment="1">
      <alignment horizontal="center"/>
    </xf>
    <xf numFmtId="41" fontId="3" fillId="0" borderId="12" xfId="0" applyNumberFormat="1" applyFont="1" applyBorder="1"/>
    <xf numFmtId="164" fontId="7" fillId="0" borderId="36" xfId="1" applyNumberFormat="1" applyFont="1" applyBorder="1"/>
    <xf numFmtId="164" fontId="7" fillId="0" borderId="0" xfId="1" applyNumberFormat="1" applyFont="1" applyBorder="1"/>
    <xf numFmtId="10" fontId="7" fillId="0" borderId="5" xfId="4" applyNumberFormat="1" applyFont="1" applyBorder="1" applyAlignment="1">
      <alignment horizontal="center"/>
    </xf>
    <xf numFmtId="10" fontId="9" fillId="0" borderId="5" xfId="4" applyNumberFormat="1" applyFont="1" applyBorder="1" applyAlignment="1">
      <alignment horizontal="center"/>
    </xf>
    <xf numFmtId="170" fontId="3" fillId="0" borderId="0" xfId="5" applyNumberFormat="1" applyFont="1" applyAlignment="1">
      <alignment horizontal="left" indent="1"/>
    </xf>
    <xf numFmtId="170" fontId="3" fillId="0" borderId="28" xfId="5" applyNumberFormat="1" applyFont="1" applyBorder="1"/>
    <xf numFmtId="170" fontId="5" fillId="0" borderId="0" xfId="5" applyNumberFormat="1" applyFont="1"/>
    <xf numFmtId="170" fontId="3" fillId="0" borderId="5" xfId="5" applyNumberFormat="1" applyFont="1" applyBorder="1"/>
    <xf numFmtId="170" fontId="7" fillId="0" borderId="5" xfId="5" applyNumberFormat="1" applyFont="1" applyBorder="1" applyAlignment="1">
      <alignment horizontal="center"/>
    </xf>
    <xf numFmtId="170" fontId="3" fillId="0" borderId="6" xfId="5" applyNumberFormat="1" applyFont="1" applyBorder="1" applyAlignment="1">
      <alignment horizontal="center"/>
    </xf>
    <xf numFmtId="170" fontId="3" fillId="0" borderId="15" xfId="5" applyNumberFormat="1" applyFont="1" applyBorder="1"/>
    <xf numFmtId="170" fontId="3" fillId="0" borderId="5" xfId="5" applyNumberFormat="1" applyFont="1" applyBorder="1" applyAlignment="1">
      <alignment horizontal="center"/>
    </xf>
    <xf numFmtId="170" fontId="3" fillId="0" borderId="6" xfId="5" applyNumberFormat="1" applyFont="1" applyBorder="1" applyAlignment="1">
      <alignment horizontal="center" vertical="center"/>
    </xf>
    <xf numFmtId="170" fontId="3" fillId="0" borderId="0" xfId="5" applyNumberFormat="1" applyFont="1"/>
    <xf numFmtId="41" fontId="7" fillId="0" borderId="0" xfId="0" applyNumberFormat="1" applyFont="1" applyBorder="1"/>
    <xf numFmtId="170" fontId="8" fillId="0" borderId="5" xfId="5" applyNumberFormat="1" applyFont="1" applyBorder="1"/>
    <xf numFmtId="0" fontId="6" fillId="0" borderId="0" xfId="0" applyFont="1"/>
    <xf numFmtId="0" fontId="3" fillId="0" borderId="5" xfId="0" applyFont="1" applyBorder="1"/>
    <xf numFmtId="0" fontId="9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0" fillId="0" borderId="28" xfId="0" applyFont="1" applyBorder="1"/>
    <xf numFmtId="41" fontId="10" fillId="0" borderId="5" xfId="0" applyNumberFormat="1" applyFont="1" applyBorder="1"/>
    <xf numFmtId="41" fontId="11" fillId="0" borderId="28" xfId="0" applyNumberFormat="1" applyFont="1" applyBorder="1"/>
    <xf numFmtId="41" fontId="13" fillId="0" borderId="28" xfId="0" applyNumberFormat="1" applyFont="1" applyBorder="1"/>
    <xf numFmtId="41" fontId="12" fillId="0" borderId="5" xfId="0" applyNumberFormat="1" applyFont="1" applyBorder="1"/>
    <xf numFmtId="41" fontId="10" fillId="0" borderId="28" xfId="0" applyNumberFormat="1" applyFont="1" applyBorder="1"/>
    <xf numFmtId="41" fontId="12" fillId="0" borderId="28" xfId="0" applyNumberFormat="1" applyFont="1" applyBorder="1"/>
    <xf numFmtId="41" fontId="7" fillId="0" borderId="5" xfId="0" applyNumberFormat="1" applyFont="1" applyBorder="1"/>
    <xf numFmtId="10" fontId="8" fillId="0" borderId="5" xfId="0" applyNumberFormat="1" applyFont="1" applyBorder="1"/>
    <xf numFmtId="0" fontId="3" fillId="0" borderId="31" xfId="0" applyFont="1" applyBorder="1"/>
    <xf numFmtId="41" fontId="10" fillId="0" borderId="47" xfId="0" applyNumberFormat="1" applyFont="1" applyBorder="1"/>
    <xf numFmtId="41" fontId="12" fillId="0" borderId="47" xfId="0" applyNumberFormat="1" applyFont="1" applyBorder="1"/>
    <xf numFmtId="41" fontId="8" fillId="0" borderId="47" xfId="0" applyNumberFormat="1" applyFont="1" applyBorder="1"/>
    <xf numFmtId="0" fontId="8" fillId="0" borderId="11" xfId="0" applyFont="1" applyBorder="1"/>
    <xf numFmtId="0" fontId="8" fillId="0" borderId="34" xfId="0" applyFont="1" applyBorder="1"/>
    <xf numFmtId="0" fontId="3" fillId="0" borderId="0" xfId="0" applyFont="1" applyBorder="1" applyAlignment="1">
      <alignment horizontal="center"/>
    </xf>
    <xf numFmtId="0" fontId="3" fillId="0" borderId="47" xfId="0" applyFont="1" applyBorder="1"/>
    <xf numFmtId="41" fontId="3" fillId="0" borderId="47" xfId="0" applyNumberFormat="1" applyFont="1" applyBorder="1"/>
    <xf numFmtId="0" fontId="8" fillId="0" borderId="48" xfId="0" applyFont="1" applyBorder="1"/>
    <xf numFmtId="0" fontId="3" fillId="0" borderId="49" xfId="0" applyFont="1" applyBorder="1"/>
    <xf numFmtId="0" fontId="8" fillId="0" borderId="47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165" fontId="7" fillId="0" borderId="5" xfId="0" applyNumberFormat="1" applyFont="1" applyBorder="1" applyAlignment="1">
      <alignment horizontal="right"/>
    </xf>
    <xf numFmtId="0" fontId="7" fillId="0" borderId="5" xfId="0" applyFont="1" applyBorder="1"/>
    <xf numFmtId="42" fontId="7" fillId="0" borderId="5" xfId="0" applyNumberFormat="1" applyFont="1" applyBorder="1"/>
    <xf numFmtId="165" fontId="9" fillId="0" borderId="5" xfId="0" applyNumberFormat="1" applyFont="1" applyBorder="1" applyAlignment="1">
      <alignment horizontal="right"/>
    </xf>
    <xf numFmtId="42" fontId="9" fillId="0" borderId="5" xfId="0" applyNumberFormat="1" applyFont="1" applyBorder="1"/>
    <xf numFmtId="165" fontId="13" fillId="0" borderId="5" xfId="0" applyNumberFormat="1" applyFont="1" applyBorder="1"/>
    <xf numFmtId="3" fontId="8" fillId="0" borderId="28" xfId="0" applyNumberFormat="1" applyFont="1" applyBorder="1"/>
    <xf numFmtId="3" fontId="3" fillId="0" borderId="28" xfId="0" applyNumberFormat="1" applyFont="1" applyBorder="1" applyAlignment="1">
      <alignment vertical="center"/>
    </xf>
    <xf numFmtId="41" fontId="3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42" fontId="3" fillId="0" borderId="5" xfId="0" applyNumberFormat="1" applyFont="1" applyBorder="1" applyAlignment="1">
      <alignment vertical="center"/>
    </xf>
    <xf numFmtId="42" fontId="7" fillId="0" borderId="5" xfId="0" applyNumberFormat="1" applyFont="1" applyBorder="1" applyAlignment="1">
      <alignment vertical="center"/>
    </xf>
    <xf numFmtId="3" fontId="16" fillId="0" borderId="11" xfId="0" applyNumberFormat="1" applyFont="1" applyBorder="1"/>
    <xf numFmtId="0" fontId="9" fillId="0" borderId="11" xfId="0" applyFont="1" applyBorder="1" applyAlignment="1">
      <alignment horizontal="center"/>
    </xf>
    <xf numFmtId="0" fontId="9" fillId="0" borderId="11" xfId="0" applyFont="1" applyBorder="1"/>
    <xf numFmtId="10" fontId="9" fillId="0" borderId="11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31" xfId="0" applyFont="1" applyBorder="1"/>
    <xf numFmtId="3" fontId="7" fillId="0" borderId="47" xfId="0" applyNumberFormat="1" applyFont="1" applyBorder="1" applyAlignment="1">
      <alignment horizontal="center"/>
    </xf>
    <xf numFmtId="165" fontId="7" fillId="0" borderId="31" xfId="0" applyNumberFormat="1" applyFont="1" applyBorder="1"/>
    <xf numFmtId="3" fontId="9" fillId="0" borderId="47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9" fillId="0" borderId="31" xfId="0" applyNumberFormat="1" applyFont="1" applyBorder="1"/>
    <xf numFmtId="165" fontId="9" fillId="0" borderId="5" xfId="0" applyNumberFormat="1" applyFont="1" applyFill="1" applyBorder="1" applyAlignment="1">
      <alignment horizontal="center"/>
    </xf>
    <xf numFmtId="165" fontId="7" fillId="0" borderId="31" xfId="0" applyNumberFormat="1" applyFont="1" applyBorder="1" applyAlignment="1">
      <alignment vertical="center"/>
    </xf>
    <xf numFmtId="0" fontId="9" fillId="0" borderId="48" xfId="0" applyFont="1" applyBorder="1" applyAlignment="1">
      <alignment horizontal="center"/>
    </xf>
    <xf numFmtId="0" fontId="9" fillId="0" borderId="36" xfId="0" applyFont="1" applyBorder="1"/>
    <xf numFmtId="41" fontId="9" fillId="0" borderId="47" xfId="0" applyNumberFormat="1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41" fontId="7" fillId="0" borderId="47" xfId="0" applyNumberFormat="1" applyFont="1" applyBorder="1" applyAlignment="1">
      <alignment horizontal="center"/>
    </xf>
    <xf numFmtId="165" fontId="7" fillId="0" borderId="49" xfId="0" applyNumberFormat="1" applyFont="1" applyBorder="1" applyAlignment="1">
      <alignment horizontal="center"/>
    </xf>
    <xf numFmtId="165" fontId="9" fillId="0" borderId="49" xfId="0" applyNumberFormat="1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41" fontId="9" fillId="0" borderId="48" xfId="0" applyNumberFormat="1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12" fillId="0" borderId="28" xfId="0" applyFont="1" applyBorder="1"/>
    <xf numFmtId="0" fontId="8" fillId="0" borderId="47" xfId="0" applyFont="1" applyBorder="1" applyAlignment="1">
      <alignment horizontal="center"/>
    </xf>
    <xf numFmtId="10" fontId="9" fillId="0" borderId="50" xfId="0" applyNumberFormat="1" applyFont="1" applyBorder="1" applyAlignment="1">
      <alignment horizontal="center"/>
    </xf>
    <xf numFmtId="41" fontId="3" fillId="0" borderId="47" xfId="0" applyNumberFormat="1" applyFont="1" applyBorder="1" applyAlignment="1">
      <alignment vertical="center"/>
    </xf>
    <xf numFmtId="165" fontId="9" fillId="0" borderId="49" xfId="0" applyNumberFormat="1" applyFont="1" applyBorder="1"/>
    <xf numFmtId="0" fontId="9" fillId="0" borderId="49" xfId="0" applyFont="1" applyBorder="1"/>
    <xf numFmtId="10" fontId="9" fillId="0" borderId="49" xfId="0" applyNumberFormat="1" applyFont="1" applyBorder="1" applyAlignment="1">
      <alignment horizontal="center"/>
    </xf>
    <xf numFmtId="41" fontId="3" fillId="0" borderId="23" xfId="2" applyNumberFormat="1" applyFont="1" applyBorder="1" applyAlignment="1">
      <alignment horizontal="center" vertical="center"/>
    </xf>
    <xf numFmtId="41" fontId="3" fillId="0" borderId="14" xfId="2" applyNumberFormat="1" applyFont="1" applyBorder="1" applyAlignment="1">
      <alignment horizontal="center" vertical="center"/>
    </xf>
    <xf numFmtId="41" fontId="3" fillId="0" borderId="3" xfId="2" applyNumberFormat="1" applyFont="1" applyBorder="1" applyAlignment="1">
      <alignment horizontal="center" vertical="center"/>
    </xf>
    <xf numFmtId="41" fontId="3" fillId="0" borderId="43" xfId="2" applyNumberFormat="1" applyFont="1" applyBorder="1" applyAlignment="1">
      <alignment horizontal="center" vertical="center"/>
    </xf>
    <xf numFmtId="41" fontId="3" fillId="0" borderId="0" xfId="2" applyNumberFormat="1" applyFont="1" applyBorder="1" applyAlignment="1">
      <alignment horizontal="center" vertical="center"/>
    </xf>
    <xf numFmtId="41" fontId="3" fillId="0" borderId="7" xfId="2" applyNumberFormat="1" applyFont="1" applyBorder="1" applyAlignment="1">
      <alignment horizontal="center" vertical="center"/>
    </xf>
    <xf numFmtId="41" fontId="3" fillId="0" borderId="24" xfId="2" applyNumberFormat="1" applyFont="1" applyBorder="1" applyAlignment="1">
      <alignment horizontal="center" vertical="center"/>
    </xf>
    <xf numFmtId="41" fontId="3" fillId="0" borderId="17" xfId="2" applyNumberFormat="1" applyFont="1" applyBorder="1" applyAlignment="1">
      <alignment horizontal="center" vertical="center"/>
    </xf>
    <xf numFmtId="41" fontId="3" fillId="0" borderId="18" xfId="2" applyNumberFormat="1" applyFont="1" applyBorder="1" applyAlignment="1">
      <alignment horizontal="center" vertical="center"/>
    </xf>
    <xf numFmtId="41" fontId="3" fillId="0" borderId="23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41" fontId="3" fillId="0" borderId="43" xfId="0" applyNumberFormat="1" applyFont="1" applyBorder="1" applyAlignment="1">
      <alignment horizontal="center" vertical="center"/>
    </xf>
    <xf numFmtId="41" fontId="3" fillId="0" borderId="0" xfId="0" applyNumberFormat="1" applyFont="1" applyBorder="1" applyAlignment="1">
      <alignment horizontal="center" vertical="center"/>
    </xf>
    <xf numFmtId="41" fontId="3" fillId="0" borderId="42" xfId="0" applyNumberFormat="1" applyFont="1" applyBorder="1" applyAlignment="1">
      <alignment horizontal="center" vertical="center"/>
    </xf>
    <xf numFmtId="41" fontId="3" fillId="0" borderId="24" xfId="0" applyNumberFormat="1" applyFont="1" applyBorder="1" applyAlignment="1">
      <alignment horizontal="center" vertical="center"/>
    </xf>
    <xf numFmtId="41" fontId="3" fillId="0" borderId="17" xfId="0" applyNumberFormat="1" applyFont="1" applyBorder="1" applyAlignment="1">
      <alignment horizontal="center" vertical="center"/>
    </xf>
    <xf numFmtId="41" fontId="3" fillId="0" borderId="20" xfId="0" applyNumberFormat="1" applyFont="1" applyBorder="1" applyAlignment="1">
      <alignment horizontal="center" vertical="center"/>
    </xf>
    <xf numFmtId="41" fontId="3" fillId="0" borderId="26" xfId="0" applyNumberFormat="1" applyFont="1" applyBorder="1" applyAlignment="1">
      <alignment horizontal="center" vertical="center"/>
    </xf>
    <xf numFmtId="41" fontId="3" fillId="0" borderId="29" xfId="0" applyNumberFormat="1" applyFont="1" applyBorder="1" applyAlignment="1">
      <alignment horizontal="center" vertical="center"/>
    </xf>
    <xf numFmtId="41" fontId="3" fillId="0" borderId="33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65" fontId="7" fillId="0" borderId="22" xfId="4" applyNumberFormat="1" applyFont="1" applyBorder="1" applyAlignment="1">
      <alignment horizontal="center" vertical="center"/>
    </xf>
    <xf numFmtId="165" fontId="7" fillId="0" borderId="9" xfId="4" applyNumberFormat="1" applyFont="1" applyBorder="1" applyAlignment="1">
      <alignment horizontal="center" vertical="center"/>
    </xf>
    <xf numFmtId="164" fontId="3" fillId="0" borderId="22" xfId="1" applyNumberFormat="1" applyFont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64" fontId="7" fillId="0" borderId="22" xfId="1" applyNumberFormat="1" applyFont="1" applyBorder="1" applyAlignment="1">
      <alignment horizontal="center" vertical="center" wrapText="1"/>
    </xf>
    <xf numFmtId="164" fontId="7" fillId="0" borderId="5" xfId="1" applyNumberFormat="1" applyFont="1" applyBorder="1" applyAlignment="1">
      <alignment horizontal="center" vertical="center" wrapText="1"/>
    </xf>
    <xf numFmtId="164" fontId="7" fillId="0" borderId="9" xfId="1" applyNumberFormat="1" applyFont="1" applyBorder="1" applyAlignment="1">
      <alignment horizontal="center" vertical="center" wrapText="1"/>
    </xf>
    <xf numFmtId="41" fontId="3" fillId="0" borderId="26" xfId="2" applyNumberFormat="1" applyFont="1" applyBorder="1" applyAlignment="1">
      <alignment horizontal="center" vertical="center"/>
    </xf>
    <xf numFmtId="41" fontId="3" fillId="0" borderId="29" xfId="2" applyNumberFormat="1" applyFont="1" applyBorder="1" applyAlignment="1">
      <alignment horizontal="center" vertical="center"/>
    </xf>
    <xf numFmtId="41" fontId="3" fillId="0" borderId="33" xfId="2" applyNumberFormat="1" applyFont="1" applyBorder="1" applyAlignment="1">
      <alignment horizontal="center" vertical="center"/>
    </xf>
    <xf numFmtId="165" fontId="7" fillId="0" borderId="22" xfId="4" applyNumberFormat="1" applyFont="1" applyBorder="1" applyAlignment="1">
      <alignment horizontal="center" vertical="center" wrapText="1"/>
    </xf>
    <xf numFmtId="165" fontId="7" fillId="0" borderId="5" xfId="4" applyNumberFormat="1" applyFont="1" applyBorder="1" applyAlignment="1">
      <alignment horizontal="center" vertical="center" wrapText="1"/>
    </xf>
    <xf numFmtId="165" fontId="7" fillId="0" borderId="9" xfId="4" applyNumberFormat="1" applyFont="1" applyBorder="1" applyAlignment="1">
      <alignment horizontal="center" vertical="center" wrapText="1"/>
    </xf>
    <xf numFmtId="165" fontId="7" fillId="0" borderId="21" xfId="4" applyNumberFormat="1" applyFont="1" applyBorder="1" applyAlignment="1">
      <alignment horizontal="center" vertical="center" wrapText="1"/>
    </xf>
    <xf numFmtId="165" fontId="7" fillId="0" borderId="39" xfId="4" applyNumberFormat="1" applyFont="1" applyBorder="1" applyAlignment="1">
      <alignment horizontal="center" vertical="center" wrapText="1"/>
    </xf>
    <xf numFmtId="165" fontId="7" fillId="0" borderId="16" xfId="4" applyNumberFormat="1" applyFont="1" applyBorder="1" applyAlignment="1">
      <alignment horizontal="center" vertical="center" wrapText="1"/>
    </xf>
    <xf numFmtId="165" fontId="7" fillId="0" borderId="40" xfId="4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41" fontId="3" fillId="0" borderId="22" xfId="2" applyNumberFormat="1" applyFont="1" applyBorder="1" applyAlignment="1">
      <alignment horizontal="center" vertical="center"/>
    </xf>
    <xf numFmtId="41" fontId="3" fillId="0" borderId="5" xfId="2" applyNumberFormat="1" applyFont="1" applyBorder="1" applyAlignment="1">
      <alignment horizontal="center" vertical="center"/>
    </xf>
    <xf numFmtId="41" fontId="3" fillId="0" borderId="9" xfId="2" applyNumberFormat="1" applyFont="1" applyBorder="1" applyAlignment="1">
      <alignment horizontal="center" vertical="center"/>
    </xf>
    <xf numFmtId="165" fontId="7" fillId="0" borderId="15" xfId="4" applyNumberFormat="1" applyFont="1" applyBorder="1" applyAlignment="1">
      <alignment horizontal="center" vertical="center" wrapText="1"/>
    </xf>
    <xf numFmtId="10" fontId="7" fillId="0" borderId="21" xfId="0" applyNumberFormat="1" applyFont="1" applyBorder="1" applyAlignment="1">
      <alignment horizontal="center" vertical="center" wrapText="1"/>
    </xf>
    <xf numFmtId="10" fontId="7" fillId="0" borderId="25" xfId="0" applyNumberFormat="1" applyFont="1" applyBorder="1" applyAlignment="1">
      <alignment horizontal="center" vertical="center" wrapText="1"/>
    </xf>
    <xf numFmtId="10" fontId="7" fillId="0" borderId="16" xfId="0" applyNumberFormat="1" applyFont="1" applyBorder="1" applyAlignment="1">
      <alignment horizontal="center" vertical="center" wrapText="1"/>
    </xf>
    <xf numFmtId="10" fontId="7" fillId="0" borderId="17" xfId="0" applyNumberFormat="1" applyFont="1" applyBorder="1" applyAlignment="1">
      <alignment horizontal="center" vertical="center" wrapText="1"/>
    </xf>
    <xf numFmtId="165" fontId="7" fillId="0" borderId="21" xfId="4" applyNumberFormat="1" applyFont="1" applyBorder="1" applyAlignment="1">
      <alignment horizontal="center" vertical="center"/>
    </xf>
    <xf numFmtId="165" fontId="7" fillId="0" borderId="16" xfId="4" applyNumberFormat="1" applyFont="1" applyBorder="1" applyAlignment="1">
      <alignment horizontal="center" vertical="center"/>
    </xf>
    <xf numFmtId="165" fontId="7" fillId="0" borderId="25" xfId="4" applyNumberFormat="1" applyFont="1" applyBorder="1" applyAlignment="1">
      <alignment horizontal="center" vertical="center"/>
    </xf>
    <xf numFmtId="165" fontId="7" fillId="0" borderId="17" xfId="4" applyNumberFormat="1" applyFont="1" applyBorder="1" applyAlignment="1">
      <alignment horizontal="center" vertical="center"/>
    </xf>
    <xf numFmtId="41" fontId="3" fillId="0" borderId="21" xfId="2" applyNumberFormat="1" applyFont="1" applyBorder="1" applyAlignment="1">
      <alignment horizontal="center" vertical="center"/>
    </xf>
    <xf numFmtId="41" fontId="3" fillId="0" borderId="25" xfId="2" applyNumberFormat="1" applyFont="1" applyBorder="1" applyAlignment="1">
      <alignment horizontal="center" vertical="center"/>
    </xf>
    <xf numFmtId="41" fontId="3" fillId="0" borderId="39" xfId="2" applyNumberFormat="1" applyFont="1" applyBorder="1" applyAlignment="1">
      <alignment horizontal="center" vertical="center"/>
    </xf>
    <xf numFmtId="41" fontId="3" fillId="0" borderId="16" xfId="2" applyNumberFormat="1" applyFont="1" applyBorder="1" applyAlignment="1">
      <alignment horizontal="center" vertical="center"/>
    </xf>
    <xf numFmtId="41" fontId="3" fillId="0" borderId="40" xfId="2" applyNumberFormat="1" applyFont="1" applyBorder="1" applyAlignment="1">
      <alignment horizontal="center" vertical="center"/>
    </xf>
    <xf numFmtId="41" fontId="3" fillId="0" borderId="27" xfId="2" applyNumberFormat="1" applyFont="1" applyBorder="1" applyAlignment="1">
      <alignment horizontal="center" vertical="center"/>
    </xf>
    <xf numFmtId="164" fontId="3" fillId="0" borderId="22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165" fontId="14" fillId="0" borderId="22" xfId="4" applyNumberFormat="1" applyFont="1" applyBorder="1" applyAlignment="1">
      <alignment horizontal="center" vertical="center" wrapText="1"/>
    </xf>
    <xf numFmtId="165" fontId="14" fillId="0" borderId="9" xfId="4" applyNumberFormat="1" applyFont="1" applyBorder="1" applyAlignment="1">
      <alignment horizontal="center" vertical="center" wrapText="1"/>
    </xf>
    <xf numFmtId="164" fontId="3" fillId="0" borderId="30" xfId="1" applyNumberFormat="1" applyFont="1" applyBorder="1" applyAlignment="1">
      <alignment horizontal="center" vertical="center"/>
    </xf>
    <xf numFmtId="164" fontId="3" fillId="0" borderId="37" xfId="1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1" fontId="3" fillId="0" borderId="44" xfId="2" applyNumberFormat="1" applyFont="1" applyBorder="1" applyAlignment="1">
      <alignment horizontal="center" vertical="center"/>
    </xf>
    <xf numFmtId="41" fontId="3" fillId="0" borderId="46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center" vertical="center"/>
    </xf>
    <xf numFmtId="41" fontId="3" fillId="0" borderId="8" xfId="0" applyNumberFormat="1" applyFont="1" applyBorder="1" applyAlignment="1">
      <alignment horizontal="center" vertical="center"/>
    </xf>
    <xf numFmtId="41" fontId="3" fillId="0" borderId="22" xfId="0" applyNumberFormat="1" applyFont="1" applyBorder="1" applyAlignment="1">
      <alignment horizontal="center" vertical="center"/>
    </xf>
    <xf numFmtId="41" fontId="3" fillId="0" borderId="5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horizontal="center" vertical="center"/>
    </xf>
    <xf numFmtId="41" fontId="3" fillId="0" borderId="22" xfId="0" applyNumberFormat="1" applyFont="1" applyBorder="1" applyAlignment="1">
      <alignment horizontal="center" vertical="center" wrapText="1"/>
    </xf>
    <xf numFmtId="41" fontId="3" fillId="0" borderId="5" xfId="0" applyNumberFormat="1" applyFont="1" applyBorder="1" applyAlignment="1">
      <alignment horizontal="center" vertical="center" wrapText="1"/>
    </xf>
    <xf numFmtId="41" fontId="3" fillId="0" borderId="9" xfId="0" applyNumberFormat="1" applyFont="1" applyBorder="1" applyAlignment="1">
      <alignment horizontal="center" vertical="center" wrapText="1"/>
    </xf>
    <xf numFmtId="165" fontId="7" fillId="0" borderId="39" xfId="4" applyNumberFormat="1" applyFont="1" applyBorder="1" applyAlignment="1">
      <alignment horizontal="center" vertical="center"/>
    </xf>
    <xf numFmtId="165" fontId="7" fillId="0" borderId="40" xfId="4" applyNumberFormat="1" applyFont="1" applyBorder="1" applyAlignment="1">
      <alignment horizontal="center" vertical="center"/>
    </xf>
    <xf numFmtId="41" fontId="3" fillId="0" borderId="13" xfId="0" applyNumberFormat="1" applyFont="1" applyBorder="1" applyAlignment="1">
      <alignment horizontal="center" vertical="center"/>
    </xf>
    <xf numFmtId="41" fontId="3" fillId="0" borderId="15" xfId="0" applyNumberFormat="1" applyFont="1" applyBorder="1" applyAlignment="1">
      <alignment horizontal="center" vertical="center"/>
    </xf>
    <xf numFmtId="41" fontId="3" fillId="0" borderId="16" xfId="0" applyNumberFormat="1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3" fontId="15" fillId="0" borderId="41" xfId="0" applyNumberFormat="1" applyFont="1" applyFill="1" applyBorder="1" applyAlignment="1">
      <alignment horizontal="center" vertical="center"/>
    </xf>
    <xf numFmtId="3" fontId="15" fillId="0" borderId="28" xfId="0" applyNumberFormat="1" applyFont="1" applyFill="1" applyBorder="1" applyAlignment="1">
      <alignment horizontal="center" vertical="center"/>
    </xf>
    <xf numFmtId="3" fontId="15" fillId="0" borderId="32" xfId="0" applyNumberFormat="1" applyFont="1" applyFill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0" fontId="9" fillId="0" borderId="49" xfId="0" applyNumberFormat="1" applyFont="1" applyBorder="1"/>
    <xf numFmtId="10" fontId="9" fillId="0" borderId="50" xfId="0" applyNumberFormat="1" applyFont="1" applyBorder="1"/>
  </cellXfs>
  <cellStyles count="6">
    <cellStyle name="Comma" xfId="5" builtinId="3"/>
    <cellStyle name="Comma0" xfId="2" xr:uid="{00000000-0005-0000-0000-000001000000}"/>
    <cellStyle name="Currency" xfId="1" builtinId="4"/>
    <cellStyle name="Normal" xfId="0" builtinId="0"/>
    <cellStyle name="Normal 2" xfId="3" xr:uid="{00000000-0005-0000-0000-000004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294"/>
  <sheetViews>
    <sheetView topLeftCell="A6" zoomScaleNormal="100" workbookViewId="0">
      <selection activeCell="C14" sqref="C14:AK149"/>
    </sheetView>
  </sheetViews>
  <sheetFormatPr defaultRowHeight="14.25" x14ac:dyDescent="0.2"/>
  <cols>
    <col min="1" max="1" width="8.5703125" style="43" bestFit="1" customWidth="1"/>
    <col min="2" max="2" width="46.7109375" style="43" customWidth="1"/>
    <col min="3" max="3" width="12.5703125" style="43" customWidth="1"/>
    <col min="4" max="4" width="10.28515625" style="43" customWidth="1"/>
    <col min="5" max="5" width="6.85546875" style="44" customWidth="1"/>
    <col min="6" max="7" width="10.85546875" style="45" customWidth="1"/>
    <col min="8" max="8" width="23.140625" style="50" customWidth="1"/>
    <col min="9" max="9" width="7.42578125" style="53" customWidth="1"/>
    <col min="10" max="10" width="10.28515625" style="44" customWidth="1"/>
    <col min="11" max="11" width="6.85546875" style="48" customWidth="1"/>
    <col min="12" max="12" width="9.5703125" style="45" customWidth="1"/>
    <col min="13" max="13" width="11.42578125" style="45" customWidth="1"/>
    <col min="14" max="14" width="10.85546875" style="45" customWidth="1"/>
    <col min="15" max="15" width="19.42578125" style="37" customWidth="1"/>
    <col min="16" max="16" width="14.7109375" style="51" customWidth="1"/>
    <col min="17" max="17" width="16.42578125" style="52" customWidth="1"/>
    <col min="18" max="18" width="16.42578125" style="53" customWidth="1"/>
    <col min="19" max="19" width="11" style="48" customWidth="1"/>
    <col min="20" max="20" width="9" style="43" customWidth="1"/>
    <col min="21" max="21" width="8.140625" style="53" customWidth="1"/>
    <col min="22" max="22" width="10.7109375" style="45" customWidth="1"/>
    <col min="23" max="23" width="10.7109375" style="43" customWidth="1"/>
    <col min="24" max="25" width="10.7109375" style="45" customWidth="1"/>
    <col min="26" max="26" width="18.5703125" style="36" customWidth="1"/>
    <col min="27" max="27" width="15.7109375" style="43" customWidth="1"/>
    <col min="28" max="28" width="12.7109375" style="43" customWidth="1"/>
    <col min="29" max="29" width="8.28515625" style="43" customWidth="1"/>
    <col min="30" max="30" width="16.7109375" style="36" customWidth="1"/>
    <col min="31" max="31" width="12.7109375" style="43" customWidth="1"/>
    <col min="32" max="32" width="8.28515625" style="43" customWidth="1"/>
    <col min="33" max="33" width="16.7109375" style="36" customWidth="1"/>
    <col min="34" max="35" width="11.7109375" style="43" customWidth="1"/>
    <col min="36" max="36" width="11.7109375" style="45" customWidth="1"/>
    <col min="37" max="37" width="16.7109375" style="36" customWidth="1"/>
    <col min="38" max="16384" width="9.140625" style="43"/>
  </cols>
  <sheetData>
    <row r="1" spans="1:39" x14ac:dyDescent="0.2">
      <c r="H1" s="37"/>
      <c r="I1" s="46"/>
      <c r="J1" s="47"/>
      <c r="N1" s="49"/>
      <c r="O1" s="50"/>
      <c r="AB1" s="53"/>
      <c r="AC1" s="44"/>
      <c r="AE1" s="47"/>
      <c r="AF1" s="54"/>
      <c r="AG1" s="52"/>
      <c r="AH1" s="37"/>
      <c r="AI1" s="51"/>
    </row>
    <row r="2" spans="1:39" ht="18" x14ac:dyDescent="0.25">
      <c r="B2" s="42" t="s">
        <v>193</v>
      </c>
      <c r="C2" s="3"/>
      <c r="D2" s="3"/>
      <c r="E2" s="43"/>
      <c r="F2" s="41"/>
      <c r="G2" s="41"/>
      <c r="H2" s="55"/>
      <c r="I2" s="56"/>
      <c r="J2" s="57"/>
      <c r="K2" s="43"/>
      <c r="L2" s="41"/>
      <c r="M2" s="41"/>
      <c r="N2" s="49"/>
      <c r="O2" s="58"/>
      <c r="P2" s="43"/>
      <c r="Q2" s="36"/>
      <c r="R2" s="43"/>
      <c r="S2" s="43"/>
      <c r="V2" s="41"/>
      <c r="X2" s="41"/>
      <c r="Y2" s="41"/>
      <c r="AB2" s="10"/>
      <c r="AC2" s="8"/>
      <c r="AD2" s="59"/>
      <c r="AE2" s="57"/>
      <c r="AF2" s="60"/>
      <c r="AG2" s="61"/>
      <c r="AH2" s="55"/>
      <c r="AI2" s="62"/>
      <c r="AJ2" s="41"/>
      <c r="AK2" s="61"/>
    </row>
    <row r="3" spans="1:39" ht="18" x14ac:dyDescent="0.25">
      <c r="B3" s="42" t="s">
        <v>2</v>
      </c>
      <c r="C3" s="3"/>
      <c r="D3" s="3"/>
      <c r="E3" s="43"/>
      <c r="F3" s="41"/>
      <c r="G3" s="41"/>
      <c r="H3" s="55"/>
      <c r="I3" s="56"/>
      <c r="J3" s="57"/>
      <c r="K3" s="43"/>
      <c r="L3" s="41"/>
      <c r="M3" s="41"/>
      <c r="N3" s="49"/>
      <c r="O3" s="58"/>
      <c r="P3" s="43"/>
      <c r="Q3" s="36"/>
      <c r="R3" s="43"/>
      <c r="S3" s="43"/>
      <c r="V3" s="41"/>
      <c r="X3" s="41"/>
      <c r="Y3" s="41"/>
      <c r="AB3" s="10"/>
      <c r="AC3" s="63"/>
      <c r="AD3" s="59"/>
      <c r="AE3" s="57"/>
      <c r="AF3" s="60"/>
      <c r="AG3" s="61"/>
      <c r="AH3" s="55"/>
      <c r="AI3" s="62"/>
      <c r="AJ3" s="41"/>
      <c r="AK3" s="61"/>
    </row>
    <row r="4" spans="1:39" x14ac:dyDescent="0.2">
      <c r="B4" s="7"/>
      <c r="C4" s="3"/>
      <c r="D4" s="3"/>
      <c r="E4" s="43"/>
      <c r="F4" s="41"/>
      <c r="G4" s="41"/>
      <c r="H4" s="55"/>
      <c r="I4" s="43"/>
      <c r="J4" s="56"/>
      <c r="K4" s="57"/>
      <c r="L4" s="64"/>
      <c r="M4" s="64"/>
      <c r="N4" s="49"/>
      <c r="O4" s="59"/>
      <c r="P4" s="57"/>
      <c r="Q4" s="61"/>
      <c r="R4" s="60"/>
      <c r="S4" s="55"/>
      <c r="T4" s="62"/>
      <c r="U4" s="10"/>
      <c r="V4" s="65"/>
      <c r="W4" s="3"/>
      <c r="X4" s="65"/>
      <c r="Y4" s="65"/>
      <c r="AA4" s="3"/>
    </row>
    <row r="5" spans="1:39" ht="15" thickBot="1" x14ac:dyDescent="0.25">
      <c r="B5" s="3"/>
      <c r="C5" s="3"/>
      <c r="D5" s="3"/>
      <c r="E5" s="8"/>
      <c r="F5" s="65"/>
      <c r="G5" s="65"/>
      <c r="H5" s="58"/>
      <c r="I5" s="10"/>
      <c r="J5" s="8"/>
      <c r="K5" s="6"/>
      <c r="L5" s="65"/>
      <c r="M5" s="65"/>
      <c r="N5" s="65"/>
      <c r="O5" s="55"/>
      <c r="P5" s="62"/>
      <c r="Q5" s="61"/>
      <c r="R5" s="10"/>
      <c r="S5" s="6"/>
      <c r="T5" s="3"/>
      <c r="U5" s="10"/>
      <c r="V5" s="65"/>
      <c r="W5" s="3"/>
      <c r="X5" s="65"/>
      <c r="Y5" s="65"/>
      <c r="AA5" s="3"/>
    </row>
    <row r="6" spans="1:39" s="66" customFormat="1" ht="15.75" customHeight="1" thickTop="1" x14ac:dyDescent="0.2">
      <c r="B6" s="286" t="s">
        <v>175</v>
      </c>
      <c r="C6" s="297" t="s">
        <v>172</v>
      </c>
      <c r="D6" s="220"/>
      <c r="E6" s="220"/>
      <c r="F6" s="220"/>
      <c r="G6" s="220"/>
      <c r="H6" s="220"/>
      <c r="I6" s="221"/>
      <c r="J6" s="219" t="s">
        <v>173</v>
      </c>
      <c r="K6" s="220"/>
      <c r="L6" s="220"/>
      <c r="M6" s="220"/>
      <c r="N6" s="220"/>
      <c r="O6" s="220"/>
      <c r="P6" s="220"/>
      <c r="Q6" s="220"/>
      <c r="R6" s="221"/>
      <c r="S6" s="210" t="s">
        <v>174</v>
      </c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2"/>
    </row>
    <row r="7" spans="1:39" s="66" customFormat="1" x14ac:dyDescent="0.2">
      <c r="B7" s="287"/>
      <c r="C7" s="298"/>
      <c r="D7" s="223"/>
      <c r="E7" s="223"/>
      <c r="F7" s="223"/>
      <c r="G7" s="223"/>
      <c r="H7" s="223"/>
      <c r="I7" s="224"/>
      <c r="J7" s="222"/>
      <c r="K7" s="223"/>
      <c r="L7" s="223"/>
      <c r="M7" s="223"/>
      <c r="N7" s="223"/>
      <c r="O7" s="223"/>
      <c r="P7" s="223"/>
      <c r="Q7" s="223"/>
      <c r="R7" s="224"/>
      <c r="S7" s="213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15"/>
    </row>
    <row r="8" spans="1:39" s="66" customFormat="1" ht="15" customHeight="1" x14ac:dyDescent="0.2">
      <c r="B8" s="287"/>
      <c r="C8" s="299"/>
      <c r="D8" s="226"/>
      <c r="E8" s="226"/>
      <c r="F8" s="226"/>
      <c r="G8" s="226"/>
      <c r="H8" s="226"/>
      <c r="I8" s="227"/>
      <c r="J8" s="225"/>
      <c r="K8" s="226"/>
      <c r="L8" s="226"/>
      <c r="M8" s="226"/>
      <c r="N8" s="226"/>
      <c r="O8" s="226"/>
      <c r="P8" s="226"/>
      <c r="Q8" s="226"/>
      <c r="R8" s="227"/>
      <c r="S8" s="216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8"/>
    </row>
    <row r="9" spans="1:39" s="66" customFormat="1" ht="15.75" customHeight="1" x14ac:dyDescent="0.2">
      <c r="B9" s="287"/>
      <c r="C9" s="289" t="s">
        <v>5</v>
      </c>
      <c r="D9" s="292" t="s">
        <v>176</v>
      </c>
      <c r="E9" s="231" t="s">
        <v>169</v>
      </c>
      <c r="F9" s="266" t="s">
        <v>192</v>
      </c>
      <c r="G9" s="295"/>
      <c r="H9" s="236" t="s">
        <v>177</v>
      </c>
      <c r="I9" s="282" t="s">
        <v>178</v>
      </c>
      <c r="J9" s="228" t="s">
        <v>6</v>
      </c>
      <c r="K9" s="231" t="s">
        <v>7</v>
      </c>
      <c r="L9" s="251" t="s">
        <v>180</v>
      </c>
      <c r="M9" s="252"/>
      <c r="N9" s="248" t="s">
        <v>179</v>
      </c>
      <c r="O9" s="236" t="s">
        <v>177</v>
      </c>
      <c r="P9" s="239" t="s">
        <v>181</v>
      </c>
      <c r="Q9" s="242" t="s">
        <v>136</v>
      </c>
      <c r="R9" s="239" t="s">
        <v>182</v>
      </c>
      <c r="S9" s="245" t="s">
        <v>5</v>
      </c>
      <c r="T9" s="258" t="s">
        <v>6</v>
      </c>
      <c r="U9" s="255" t="s">
        <v>163</v>
      </c>
      <c r="V9" s="251" t="s">
        <v>183</v>
      </c>
      <c r="W9" s="255" t="s">
        <v>184</v>
      </c>
      <c r="X9" s="262" t="s">
        <v>185</v>
      </c>
      <c r="Y9" s="263"/>
      <c r="Z9" s="236" t="s">
        <v>177</v>
      </c>
      <c r="AA9" s="282" t="s">
        <v>181</v>
      </c>
      <c r="AB9" s="285" t="s">
        <v>188</v>
      </c>
      <c r="AC9" s="271"/>
      <c r="AD9" s="272"/>
      <c r="AE9" s="270" t="s">
        <v>189</v>
      </c>
      <c r="AF9" s="271"/>
      <c r="AG9" s="272"/>
      <c r="AH9" s="270" t="s">
        <v>190</v>
      </c>
      <c r="AI9" s="271"/>
      <c r="AJ9" s="271"/>
      <c r="AK9" s="275"/>
      <c r="AL9" s="7"/>
    </row>
    <row r="10" spans="1:39" s="66" customFormat="1" ht="15.75" customHeight="1" x14ac:dyDescent="0.2">
      <c r="B10" s="287"/>
      <c r="C10" s="290"/>
      <c r="D10" s="293"/>
      <c r="E10" s="232"/>
      <c r="F10" s="267"/>
      <c r="G10" s="296"/>
      <c r="H10" s="237"/>
      <c r="I10" s="283"/>
      <c r="J10" s="229"/>
      <c r="K10" s="232"/>
      <c r="L10" s="253"/>
      <c r="M10" s="254"/>
      <c r="N10" s="249"/>
      <c r="O10" s="237"/>
      <c r="P10" s="240"/>
      <c r="Q10" s="243"/>
      <c r="R10" s="240"/>
      <c r="S10" s="246"/>
      <c r="T10" s="259"/>
      <c r="U10" s="256"/>
      <c r="V10" s="261"/>
      <c r="W10" s="256"/>
      <c r="X10" s="264"/>
      <c r="Y10" s="265"/>
      <c r="Z10" s="237"/>
      <c r="AA10" s="283"/>
      <c r="AB10" s="216"/>
      <c r="AC10" s="217"/>
      <c r="AD10" s="274"/>
      <c r="AE10" s="273"/>
      <c r="AF10" s="217"/>
      <c r="AG10" s="274"/>
      <c r="AH10" s="273"/>
      <c r="AI10" s="217"/>
      <c r="AJ10" s="217"/>
      <c r="AK10" s="218"/>
      <c r="AL10" s="7"/>
      <c r="AM10" s="7"/>
    </row>
    <row r="11" spans="1:39" s="66" customFormat="1" ht="15.75" customHeight="1" x14ac:dyDescent="0.2">
      <c r="B11" s="287"/>
      <c r="C11" s="290"/>
      <c r="D11" s="293"/>
      <c r="E11" s="232"/>
      <c r="F11" s="234" t="s">
        <v>110</v>
      </c>
      <c r="G11" s="234" t="s">
        <v>114</v>
      </c>
      <c r="H11" s="237"/>
      <c r="I11" s="283"/>
      <c r="J11" s="229"/>
      <c r="K11" s="232"/>
      <c r="L11" s="234" t="s">
        <v>110</v>
      </c>
      <c r="M11" s="234" t="s">
        <v>114</v>
      </c>
      <c r="N11" s="249"/>
      <c r="O11" s="237"/>
      <c r="P11" s="240"/>
      <c r="Q11" s="243"/>
      <c r="R11" s="240"/>
      <c r="S11" s="246"/>
      <c r="T11" s="259"/>
      <c r="U11" s="256"/>
      <c r="V11" s="261"/>
      <c r="W11" s="256"/>
      <c r="X11" s="266" t="s">
        <v>110</v>
      </c>
      <c r="Y11" s="268" t="s">
        <v>114</v>
      </c>
      <c r="Z11" s="237"/>
      <c r="AA11" s="283"/>
      <c r="AB11" s="245" t="s">
        <v>5</v>
      </c>
      <c r="AC11" s="258" t="s">
        <v>6</v>
      </c>
      <c r="AD11" s="276" t="s">
        <v>4</v>
      </c>
      <c r="AE11" s="258" t="s">
        <v>5</v>
      </c>
      <c r="AF11" s="258" t="s">
        <v>6</v>
      </c>
      <c r="AG11" s="276" t="s">
        <v>4</v>
      </c>
      <c r="AH11" s="258" t="s">
        <v>5</v>
      </c>
      <c r="AI11" s="258" t="s">
        <v>6</v>
      </c>
      <c r="AJ11" s="278" t="s">
        <v>191</v>
      </c>
      <c r="AK11" s="280" t="s">
        <v>4</v>
      </c>
      <c r="AL11" s="7"/>
      <c r="AM11" s="7"/>
    </row>
    <row r="12" spans="1:39" s="66" customFormat="1" ht="15.75" customHeight="1" x14ac:dyDescent="0.2">
      <c r="B12" s="288"/>
      <c r="C12" s="291"/>
      <c r="D12" s="294"/>
      <c r="E12" s="233"/>
      <c r="F12" s="235"/>
      <c r="G12" s="235"/>
      <c r="H12" s="238"/>
      <c r="I12" s="284"/>
      <c r="J12" s="230"/>
      <c r="K12" s="233"/>
      <c r="L12" s="235"/>
      <c r="M12" s="235"/>
      <c r="N12" s="250"/>
      <c r="O12" s="238"/>
      <c r="P12" s="241"/>
      <c r="Q12" s="244"/>
      <c r="R12" s="241"/>
      <c r="S12" s="247"/>
      <c r="T12" s="260"/>
      <c r="U12" s="257"/>
      <c r="V12" s="253"/>
      <c r="W12" s="257"/>
      <c r="X12" s="267"/>
      <c r="Y12" s="269"/>
      <c r="Z12" s="238"/>
      <c r="AA12" s="284"/>
      <c r="AB12" s="247"/>
      <c r="AC12" s="260"/>
      <c r="AD12" s="277"/>
      <c r="AE12" s="260"/>
      <c r="AF12" s="260"/>
      <c r="AG12" s="277"/>
      <c r="AH12" s="260"/>
      <c r="AI12" s="260"/>
      <c r="AJ12" s="279"/>
      <c r="AK12" s="281"/>
      <c r="AL12" s="7"/>
      <c r="AM12" s="7"/>
    </row>
    <row r="13" spans="1:39" x14ac:dyDescent="0.2">
      <c r="B13" s="67"/>
      <c r="C13" s="68"/>
      <c r="D13" s="68"/>
      <c r="E13" s="68"/>
      <c r="F13" s="69"/>
      <c r="G13" s="69"/>
      <c r="H13" s="70"/>
      <c r="I13" s="71"/>
      <c r="J13" s="72"/>
      <c r="K13" s="68"/>
      <c r="L13" s="69"/>
      <c r="M13" s="69"/>
      <c r="N13" s="69"/>
      <c r="O13" s="70"/>
      <c r="P13" s="73"/>
      <c r="Q13" s="74"/>
      <c r="R13" s="71"/>
      <c r="S13" s="75"/>
      <c r="T13" s="68"/>
      <c r="U13" s="76"/>
      <c r="V13" s="69"/>
      <c r="W13" s="77"/>
      <c r="X13" s="69"/>
      <c r="Y13" s="69"/>
      <c r="Z13" s="78"/>
      <c r="AA13" s="71"/>
      <c r="AB13" s="75"/>
      <c r="AC13" s="68"/>
      <c r="AD13" s="70"/>
      <c r="AE13" s="68"/>
      <c r="AF13" s="68"/>
      <c r="AG13" s="70"/>
      <c r="AH13" s="68"/>
      <c r="AI13" s="68"/>
      <c r="AJ13" s="69"/>
      <c r="AK13" s="79"/>
      <c r="AL13" s="3"/>
      <c r="AM13" s="3"/>
    </row>
    <row r="14" spans="1:39" s="134" customFormat="1" x14ac:dyDescent="0.2">
      <c r="A14" s="125">
        <v>1</v>
      </c>
      <c r="B14" s="126" t="s">
        <v>33</v>
      </c>
      <c r="C14" s="127">
        <v>12273</v>
      </c>
      <c r="D14" s="127">
        <v>18491</v>
      </c>
      <c r="E14" s="136"/>
      <c r="F14" s="83">
        <f>(D14/D$14)</f>
        <v>1</v>
      </c>
      <c r="G14" s="129"/>
      <c r="H14" s="13">
        <v>3754022856</v>
      </c>
      <c r="I14" s="130"/>
      <c r="J14" s="127">
        <v>12053</v>
      </c>
      <c r="K14" s="128"/>
      <c r="L14" s="83">
        <f>(J14/J$14)</f>
        <v>1</v>
      </c>
      <c r="M14" s="129"/>
      <c r="N14" s="83">
        <f>(J14/D14)</f>
        <v>0.65183062030176842</v>
      </c>
      <c r="O14" s="13">
        <v>2733697043</v>
      </c>
      <c r="P14" s="128"/>
      <c r="Q14" s="129"/>
      <c r="R14" s="130"/>
      <c r="S14" s="131">
        <f>(AB14+AE14+AH14)</f>
        <v>220</v>
      </c>
      <c r="T14" s="131">
        <f>(AC14+AF14+AI14)</f>
        <v>6438</v>
      </c>
      <c r="U14" s="132"/>
      <c r="V14" s="83">
        <f>(T14/D14)</f>
        <v>0.34816937969823158</v>
      </c>
      <c r="W14" s="128"/>
      <c r="X14" s="83">
        <f>(T14/T$14)</f>
        <v>1</v>
      </c>
      <c r="Y14" s="129"/>
      <c r="Z14" s="81">
        <f>(AD14+AG14+AK14)</f>
        <v>1020325813</v>
      </c>
      <c r="AA14" s="133"/>
      <c r="AB14" s="127">
        <v>76</v>
      </c>
      <c r="AC14" s="127">
        <v>152</v>
      </c>
      <c r="AD14" s="13">
        <v>20782972</v>
      </c>
      <c r="AE14" s="127">
        <v>25</v>
      </c>
      <c r="AF14" s="127">
        <v>95</v>
      </c>
      <c r="AG14" s="13">
        <v>15116026</v>
      </c>
      <c r="AH14" s="127">
        <v>119</v>
      </c>
      <c r="AI14" s="127">
        <v>6191</v>
      </c>
      <c r="AJ14" s="123">
        <f>(AI14/T14)</f>
        <v>0.96163404784094442</v>
      </c>
      <c r="AK14" s="13">
        <v>984426815</v>
      </c>
    </row>
    <row r="15" spans="1:39" s="26" customFormat="1" x14ac:dyDescent="0.2">
      <c r="A15" s="125">
        <v>2</v>
      </c>
      <c r="B15" s="15"/>
      <c r="C15" s="16"/>
      <c r="D15" s="16"/>
      <c r="E15" s="22"/>
      <c r="F15" s="80"/>
      <c r="G15" s="80"/>
      <c r="H15" s="33"/>
      <c r="I15" s="82"/>
      <c r="J15" s="24"/>
      <c r="K15" s="16"/>
      <c r="L15" s="80"/>
      <c r="M15" s="80"/>
      <c r="N15" s="83"/>
      <c r="O15" s="33"/>
      <c r="P15" s="87"/>
      <c r="Q15" s="84"/>
      <c r="R15" s="82"/>
      <c r="S15" s="23"/>
      <c r="T15" s="16"/>
      <c r="U15" s="85"/>
      <c r="V15" s="83"/>
      <c r="W15" s="16"/>
      <c r="X15" s="83"/>
      <c r="Y15" s="83"/>
      <c r="Z15" s="33"/>
      <c r="AA15" s="86"/>
      <c r="AB15" s="16"/>
      <c r="AC15" s="16"/>
      <c r="AD15" s="33"/>
      <c r="AE15" s="16"/>
      <c r="AF15" s="16"/>
      <c r="AG15" s="33"/>
      <c r="AH15" s="16"/>
      <c r="AI15" s="16"/>
      <c r="AJ15" s="83"/>
      <c r="AK15" s="88"/>
      <c r="AL15" s="5"/>
    </row>
    <row r="16" spans="1:39" x14ac:dyDescent="0.2">
      <c r="A16" s="125">
        <v>3</v>
      </c>
      <c r="B16" s="15"/>
      <c r="C16" s="16"/>
      <c r="D16" s="16"/>
      <c r="E16" s="22"/>
      <c r="F16" s="80"/>
      <c r="G16" s="80"/>
      <c r="H16" s="33"/>
      <c r="I16" s="82"/>
      <c r="J16" s="7"/>
      <c r="K16" s="16"/>
      <c r="L16" s="80"/>
      <c r="M16" s="80"/>
      <c r="N16" s="83"/>
      <c r="O16" s="33"/>
      <c r="P16" s="87"/>
      <c r="Q16" s="84"/>
      <c r="R16" s="82"/>
      <c r="S16" s="23"/>
      <c r="T16" s="16"/>
      <c r="U16" s="85"/>
      <c r="V16" s="83"/>
      <c r="W16" s="16"/>
      <c r="X16" s="83"/>
      <c r="Y16" s="83"/>
      <c r="Z16" s="33"/>
      <c r="AA16" s="86"/>
      <c r="AB16" s="23"/>
      <c r="AC16" s="16"/>
      <c r="AD16" s="33"/>
      <c r="AE16" s="16"/>
      <c r="AF16" s="16"/>
      <c r="AG16" s="33"/>
      <c r="AH16" s="16"/>
      <c r="AI16" s="16"/>
      <c r="AJ16" s="83"/>
      <c r="AK16" s="88"/>
    </row>
    <row r="17" spans="1:38" s="66" customFormat="1" x14ac:dyDescent="0.2">
      <c r="A17" s="125">
        <v>4</v>
      </c>
      <c r="B17" s="15" t="s">
        <v>34</v>
      </c>
      <c r="C17" s="16">
        <v>27</v>
      </c>
      <c r="D17" s="16">
        <v>65</v>
      </c>
      <c r="E17" s="89">
        <v>40</v>
      </c>
      <c r="F17" s="83">
        <f t="shared" ref="F17:F25" si="0">(D17/D$14)</f>
        <v>3.5152236223027419E-3</v>
      </c>
      <c r="G17" s="90">
        <f t="shared" ref="G17:G25" si="1">(D17/D$17)</f>
        <v>1</v>
      </c>
      <c r="H17" s="91">
        <v>12080000</v>
      </c>
      <c r="I17" s="96">
        <v>41</v>
      </c>
      <c r="J17" s="5">
        <v>25</v>
      </c>
      <c r="K17" s="92">
        <v>49</v>
      </c>
      <c r="L17" s="83">
        <f t="shared" ref="L17:L25" si="2">(J17/J$14)</f>
        <v>2.074172405210321E-3</v>
      </c>
      <c r="M17" s="90">
        <f t="shared" ref="M17:M25" si="3">(J17/J$17)</f>
        <v>1</v>
      </c>
      <c r="N17" s="80">
        <f>(J17/D17)</f>
        <v>0.38461538461538464</v>
      </c>
      <c r="O17" s="91">
        <v>6063000</v>
      </c>
      <c r="P17" s="98">
        <v>50</v>
      </c>
      <c r="Q17" s="93">
        <f>(O17/J17)</f>
        <v>242520</v>
      </c>
      <c r="R17" s="100">
        <v>21</v>
      </c>
      <c r="S17" s="131">
        <f t="shared" ref="S17:S25" si="4">(AB17+AE17+AH17)</f>
        <v>2</v>
      </c>
      <c r="T17" s="131">
        <f t="shared" ref="T17:T25" si="5">(AC17+AF17+AI17)</f>
        <v>40</v>
      </c>
      <c r="U17" s="85">
        <v>27</v>
      </c>
      <c r="V17" s="80">
        <f>(T17/D17)</f>
        <v>0.61538461538461542</v>
      </c>
      <c r="W17" s="98">
        <v>9</v>
      </c>
      <c r="X17" s="83">
        <f>(T17/T$14)</f>
        <v>6.2131096613855233E-3</v>
      </c>
      <c r="Y17" s="83">
        <f>(T17/T$17)</f>
        <v>1</v>
      </c>
      <c r="Z17" s="81">
        <v>6017000</v>
      </c>
      <c r="AA17" s="86">
        <v>25</v>
      </c>
      <c r="AB17" s="21">
        <v>0</v>
      </c>
      <c r="AC17" s="22">
        <v>0</v>
      </c>
      <c r="AD17" s="31">
        <v>0</v>
      </c>
      <c r="AE17" s="22">
        <v>0</v>
      </c>
      <c r="AF17" s="22">
        <v>0</v>
      </c>
      <c r="AG17" s="31">
        <v>0</v>
      </c>
      <c r="AH17" s="22">
        <v>2</v>
      </c>
      <c r="AI17" s="22">
        <v>40</v>
      </c>
      <c r="AJ17" s="80">
        <f t="shared" ref="AJ17:AJ18" si="6">(AI17/T17)</f>
        <v>1</v>
      </c>
      <c r="AK17" s="36">
        <v>6017000</v>
      </c>
    </row>
    <row r="18" spans="1:38" x14ac:dyDescent="0.2">
      <c r="A18" s="125">
        <v>5</v>
      </c>
      <c r="B18" s="14" t="s">
        <v>35</v>
      </c>
      <c r="C18" s="22">
        <v>21</v>
      </c>
      <c r="D18" s="22">
        <v>59</v>
      </c>
      <c r="E18" s="94">
        <v>44</v>
      </c>
      <c r="F18" s="80">
        <f t="shared" si="0"/>
        <v>3.1907414417824886E-3</v>
      </c>
      <c r="G18" s="95">
        <f t="shared" si="1"/>
        <v>0.90769230769230769</v>
      </c>
      <c r="H18" s="36">
        <v>10765000</v>
      </c>
      <c r="I18" s="96">
        <v>45</v>
      </c>
      <c r="J18" s="43">
        <v>19</v>
      </c>
      <c r="K18" s="92">
        <v>53</v>
      </c>
      <c r="L18" s="80">
        <f t="shared" si="2"/>
        <v>1.5763710279598441E-3</v>
      </c>
      <c r="M18" s="95">
        <f t="shared" si="3"/>
        <v>0.76</v>
      </c>
      <c r="N18" s="80">
        <f>(J18/D18)</f>
        <v>0.32203389830508472</v>
      </c>
      <c r="O18" s="36">
        <v>4748000</v>
      </c>
      <c r="P18" s="98">
        <v>53</v>
      </c>
      <c r="Q18" s="99">
        <f>(O18/J18)</f>
        <v>249894.73684210525</v>
      </c>
      <c r="R18" s="100">
        <v>16</v>
      </c>
      <c r="S18" s="131">
        <f t="shared" si="4"/>
        <v>2</v>
      </c>
      <c r="T18" s="131">
        <f t="shared" si="5"/>
        <v>40</v>
      </c>
      <c r="U18" s="85">
        <v>27</v>
      </c>
      <c r="V18" s="80">
        <f>(T18/D18)</f>
        <v>0.67796610169491522</v>
      </c>
      <c r="W18" s="98">
        <v>8</v>
      </c>
      <c r="X18" s="80">
        <f>(T18/T$14)</f>
        <v>6.2131096613855233E-3</v>
      </c>
      <c r="Y18" s="83">
        <f>(T18/T$17)</f>
        <v>1</v>
      </c>
      <c r="Z18" s="81">
        <v>6017000</v>
      </c>
      <c r="AA18" s="86">
        <v>25</v>
      </c>
      <c r="AB18" s="21">
        <v>0</v>
      </c>
      <c r="AC18" s="22">
        <v>0</v>
      </c>
      <c r="AD18" s="31">
        <v>0</v>
      </c>
      <c r="AE18" s="22">
        <v>0</v>
      </c>
      <c r="AF18" s="22">
        <v>0</v>
      </c>
      <c r="AG18" s="31">
        <v>0</v>
      </c>
      <c r="AH18" s="22">
        <v>2</v>
      </c>
      <c r="AI18" s="22">
        <v>40</v>
      </c>
      <c r="AJ18" s="80">
        <f t="shared" si="6"/>
        <v>1</v>
      </c>
      <c r="AK18" s="36">
        <v>6017000</v>
      </c>
    </row>
    <row r="19" spans="1:38" x14ac:dyDescent="0.2">
      <c r="A19" s="125">
        <v>6</v>
      </c>
      <c r="B19" s="14" t="s">
        <v>69</v>
      </c>
      <c r="C19" s="22">
        <v>0</v>
      </c>
      <c r="D19" s="22">
        <v>0</v>
      </c>
      <c r="E19" s="94"/>
      <c r="F19" s="80">
        <f t="shared" si="0"/>
        <v>0</v>
      </c>
      <c r="G19" s="95">
        <f t="shared" si="1"/>
        <v>0</v>
      </c>
      <c r="H19" s="36">
        <v>0</v>
      </c>
      <c r="I19" s="96"/>
      <c r="J19" s="43">
        <v>0</v>
      </c>
      <c r="K19" s="97"/>
      <c r="L19" s="80">
        <f t="shared" si="2"/>
        <v>0</v>
      </c>
      <c r="M19" s="95">
        <f t="shared" si="3"/>
        <v>0</v>
      </c>
      <c r="N19" s="80"/>
      <c r="O19" s="36">
        <v>0</v>
      </c>
      <c r="P19" s="98"/>
      <c r="Q19" s="99"/>
      <c r="R19" s="100"/>
      <c r="S19" s="131">
        <f t="shared" si="4"/>
        <v>0</v>
      </c>
      <c r="T19" s="131">
        <f t="shared" si="5"/>
        <v>0</v>
      </c>
      <c r="U19" s="85"/>
      <c r="V19" s="83"/>
      <c r="W19" s="16"/>
      <c r="X19" s="80"/>
      <c r="Y19" s="83"/>
      <c r="Z19" s="81">
        <v>0</v>
      </c>
      <c r="AA19" s="101"/>
      <c r="AB19" s="21">
        <v>0</v>
      </c>
      <c r="AC19" s="22">
        <v>0</v>
      </c>
      <c r="AD19" s="31">
        <v>0</v>
      </c>
      <c r="AE19" s="22">
        <v>0</v>
      </c>
      <c r="AF19" s="22">
        <v>0</v>
      </c>
      <c r="AG19" s="31">
        <v>0</v>
      </c>
      <c r="AH19" s="22">
        <v>0</v>
      </c>
      <c r="AI19" s="22">
        <v>0</v>
      </c>
      <c r="AJ19" s="80"/>
      <c r="AK19" s="36">
        <v>0</v>
      </c>
    </row>
    <row r="20" spans="1:38" x14ac:dyDescent="0.2">
      <c r="A20" s="125">
        <v>7</v>
      </c>
      <c r="B20" s="14" t="s">
        <v>36</v>
      </c>
      <c r="C20" s="22">
        <v>0</v>
      </c>
      <c r="D20" s="22">
        <v>0</v>
      </c>
      <c r="E20" s="94"/>
      <c r="F20" s="80">
        <f t="shared" si="0"/>
        <v>0</v>
      </c>
      <c r="G20" s="95">
        <f t="shared" si="1"/>
        <v>0</v>
      </c>
      <c r="H20" s="36">
        <v>0</v>
      </c>
      <c r="I20" s="96"/>
      <c r="J20" s="43">
        <v>0</v>
      </c>
      <c r="K20" s="97"/>
      <c r="L20" s="80">
        <f t="shared" si="2"/>
        <v>0</v>
      </c>
      <c r="M20" s="95">
        <f t="shared" si="3"/>
        <v>0</v>
      </c>
      <c r="N20" s="80"/>
      <c r="O20" s="36">
        <v>0</v>
      </c>
      <c r="P20" s="98"/>
      <c r="Q20" s="99"/>
      <c r="R20" s="100"/>
      <c r="S20" s="131">
        <f t="shared" si="4"/>
        <v>0</v>
      </c>
      <c r="T20" s="131">
        <f t="shared" si="5"/>
        <v>0</v>
      </c>
      <c r="U20" s="98"/>
      <c r="V20" s="83"/>
      <c r="W20" s="22"/>
      <c r="X20" s="80"/>
      <c r="Y20" s="83"/>
      <c r="Z20" s="81">
        <v>0</v>
      </c>
      <c r="AA20" s="101"/>
      <c r="AB20" s="21">
        <v>0</v>
      </c>
      <c r="AC20" s="22">
        <v>0</v>
      </c>
      <c r="AD20" s="31">
        <v>0</v>
      </c>
      <c r="AE20" s="22">
        <v>0</v>
      </c>
      <c r="AF20" s="22">
        <v>0</v>
      </c>
      <c r="AG20" s="31">
        <v>0</v>
      </c>
      <c r="AH20" s="22">
        <v>0</v>
      </c>
      <c r="AI20" s="22">
        <v>0</v>
      </c>
      <c r="AJ20" s="80"/>
      <c r="AK20" s="36">
        <v>0</v>
      </c>
    </row>
    <row r="21" spans="1:38" x14ac:dyDescent="0.2">
      <c r="A21" s="125">
        <v>8</v>
      </c>
      <c r="B21" s="14" t="s">
        <v>37</v>
      </c>
      <c r="C21" s="22">
        <v>6</v>
      </c>
      <c r="D21" s="22">
        <v>6</v>
      </c>
      <c r="E21" s="94">
        <v>66</v>
      </c>
      <c r="F21" s="124">
        <f t="shared" si="0"/>
        <v>3.2448218052025311E-4</v>
      </c>
      <c r="G21" s="95">
        <f t="shared" si="1"/>
        <v>9.2307692307692313E-2</v>
      </c>
      <c r="H21" s="36">
        <v>1315000</v>
      </c>
      <c r="I21" s="96">
        <v>66</v>
      </c>
      <c r="J21" s="43">
        <v>6</v>
      </c>
      <c r="K21" s="92">
        <v>65</v>
      </c>
      <c r="L21" s="124">
        <f t="shared" si="2"/>
        <v>4.9780137725047703E-4</v>
      </c>
      <c r="M21" s="95">
        <f t="shared" si="3"/>
        <v>0.24</v>
      </c>
      <c r="N21" s="80">
        <f>(J21/D21)</f>
        <v>1</v>
      </c>
      <c r="O21" s="36">
        <v>1315000</v>
      </c>
      <c r="P21" s="98">
        <v>65</v>
      </c>
      <c r="Q21" s="99">
        <f>(O21/J21)</f>
        <v>219166.66666666666</v>
      </c>
      <c r="R21" s="100">
        <v>44</v>
      </c>
      <c r="S21" s="131">
        <f t="shared" si="4"/>
        <v>0</v>
      </c>
      <c r="T21" s="131">
        <f t="shared" si="5"/>
        <v>0</v>
      </c>
      <c r="U21" s="85"/>
      <c r="V21" s="83"/>
      <c r="W21" s="16"/>
      <c r="X21" s="80"/>
      <c r="Y21" s="83"/>
      <c r="Z21" s="81">
        <v>0</v>
      </c>
      <c r="AA21" s="86"/>
      <c r="AB21" s="23">
        <v>0</v>
      </c>
      <c r="AC21" s="16">
        <v>0</v>
      </c>
      <c r="AD21" s="33">
        <v>0</v>
      </c>
      <c r="AE21" s="16">
        <v>0</v>
      </c>
      <c r="AF21" s="16">
        <v>0</v>
      </c>
      <c r="AG21" s="33">
        <v>0</v>
      </c>
      <c r="AH21" s="16">
        <v>0</v>
      </c>
      <c r="AI21" s="16">
        <v>0</v>
      </c>
      <c r="AJ21" s="83"/>
      <c r="AK21" s="36">
        <v>0</v>
      </c>
    </row>
    <row r="22" spans="1:38" x14ac:dyDescent="0.2">
      <c r="A22" s="125">
        <v>9</v>
      </c>
      <c r="B22" s="14" t="s">
        <v>90</v>
      </c>
      <c r="C22" s="22">
        <v>0</v>
      </c>
      <c r="D22" s="22">
        <v>0</v>
      </c>
      <c r="E22" s="22"/>
      <c r="F22" s="80">
        <f t="shared" si="0"/>
        <v>0</v>
      </c>
      <c r="G22" s="95">
        <f t="shared" si="1"/>
        <v>0</v>
      </c>
      <c r="H22" s="36">
        <v>0</v>
      </c>
      <c r="I22" s="96"/>
      <c r="J22" s="43">
        <v>0</v>
      </c>
      <c r="K22" s="97"/>
      <c r="L22" s="80">
        <f t="shared" si="2"/>
        <v>0</v>
      </c>
      <c r="M22" s="95">
        <f t="shared" si="3"/>
        <v>0</v>
      </c>
      <c r="N22" s="80"/>
      <c r="O22" s="36">
        <v>0</v>
      </c>
      <c r="P22" s="98"/>
      <c r="Q22" s="99"/>
      <c r="R22" s="100"/>
      <c r="S22" s="131">
        <f t="shared" si="4"/>
        <v>0</v>
      </c>
      <c r="T22" s="131">
        <f t="shared" si="5"/>
        <v>0</v>
      </c>
      <c r="U22" s="85"/>
      <c r="V22" s="83"/>
      <c r="W22" s="16"/>
      <c r="X22" s="80"/>
      <c r="Y22" s="83"/>
      <c r="Z22" s="81">
        <v>0</v>
      </c>
      <c r="AA22" s="101"/>
      <c r="AB22" s="21">
        <v>0</v>
      </c>
      <c r="AC22" s="22">
        <v>0</v>
      </c>
      <c r="AD22" s="31">
        <v>0</v>
      </c>
      <c r="AE22" s="22">
        <v>0</v>
      </c>
      <c r="AF22" s="22">
        <v>0</v>
      </c>
      <c r="AG22" s="31">
        <v>0</v>
      </c>
      <c r="AH22" s="22">
        <v>0</v>
      </c>
      <c r="AI22" s="22">
        <v>0</v>
      </c>
      <c r="AJ22" s="80"/>
      <c r="AK22" s="36">
        <v>0</v>
      </c>
    </row>
    <row r="23" spans="1:38" x14ac:dyDescent="0.2">
      <c r="A23" s="125">
        <v>10</v>
      </c>
      <c r="B23" s="14" t="s">
        <v>91</v>
      </c>
      <c r="C23" s="22">
        <v>0</v>
      </c>
      <c r="D23" s="22">
        <v>0</v>
      </c>
      <c r="E23" s="94"/>
      <c r="F23" s="80">
        <f t="shared" si="0"/>
        <v>0</v>
      </c>
      <c r="G23" s="95">
        <f t="shared" si="1"/>
        <v>0</v>
      </c>
      <c r="H23" s="36">
        <v>0</v>
      </c>
      <c r="I23" s="96"/>
      <c r="J23" s="43">
        <v>0</v>
      </c>
      <c r="K23" s="97"/>
      <c r="L23" s="80">
        <f t="shared" si="2"/>
        <v>0</v>
      </c>
      <c r="M23" s="95">
        <f t="shared" si="3"/>
        <v>0</v>
      </c>
      <c r="N23" s="80"/>
      <c r="O23" s="36">
        <v>0</v>
      </c>
      <c r="P23" s="98"/>
      <c r="Q23" s="99"/>
      <c r="R23" s="100"/>
      <c r="S23" s="131">
        <f t="shared" si="4"/>
        <v>0</v>
      </c>
      <c r="T23" s="131">
        <f t="shared" si="5"/>
        <v>0</v>
      </c>
      <c r="U23" s="85"/>
      <c r="V23" s="83"/>
      <c r="W23" s="16"/>
      <c r="X23" s="80"/>
      <c r="Y23" s="83"/>
      <c r="Z23" s="81">
        <v>0</v>
      </c>
      <c r="AA23" s="101"/>
      <c r="AB23" s="21">
        <v>0</v>
      </c>
      <c r="AC23" s="22">
        <v>0</v>
      </c>
      <c r="AD23" s="31">
        <v>0</v>
      </c>
      <c r="AE23" s="22">
        <v>0</v>
      </c>
      <c r="AF23" s="22">
        <v>0</v>
      </c>
      <c r="AG23" s="31">
        <v>0</v>
      </c>
      <c r="AH23" s="22">
        <v>0</v>
      </c>
      <c r="AI23" s="22">
        <v>0</v>
      </c>
      <c r="AJ23" s="80"/>
      <c r="AK23" s="36">
        <v>0</v>
      </c>
    </row>
    <row r="24" spans="1:38" x14ac:dyDescent="0.2">
      <c r="A24" s="125">
        <v>11</v>
      </c>
      <c r="B24" s="14" t="s">
        <v>92</v>
      </c>
      <c r="C24" s="22">
        <v>0</v>
      </c>
      <c r="D24" s="22">
        <v>0</v>
      </c>
      <c r="E24" s="94"/>
      <c r="F24" s="80">
        <f t="shared" si="0"/>
        <v>0</v>
      </c>
      <c r="G24" s="95">
        <f t="shared" si="1"/>
        <v>0</v>
      </c>
      <c r="H24" s="36">
        <v>0</v>
      </c>
      <c r="I24" s="96"/>
      <c r="J24" s="43">
        <v>0</v>
      </c>
      <c r="K24" s="97"/>
      <c r="L24" s="80">
        <f t="shared" si="2"/>
        <v>0</v>
      </c>
      <c r="M24" s="95">
        <f t="shared" si="3"/>
        <v>0</v>
      </c>
      <c r="N24" s="80"/>
      <c r="O24" s="36">
        <v>0</v>
      </c>
      <c r="P24" s="98"/>
      <c r="Q24" s="99"/>
      <c r="R24" s="100"/>
      <c r="S24" s="131">
        <f t="shared" si="4"/>
        <v>0</v>
      </c>
      <c r="T24" s="131">
        <f t="shared" si="5"/>
        <v>0</v>
      </c>
      <c r="U24" s="85"/>
      <c r="V24" s="83"/>
      <c r="W24" s="16"/>
      <c r="X24" s="80"/>
      <c r="Y24" s="83"/>
      <c r="Z24" s="81">
        <v>0</v>
      </c>
      <c r="AA24" s="101"/>
      <c r="AB24" s="21">
        <v>0</v>
      </c>
      <c r="AC24" s="22">
        <v>0</v>
      </c>
      <c r="AD24" s="31">
        <v>0</v>
      </c>
      <c r="AE24" s="22">
        <v>0</v>
      </c>
      <c r="AF24" s="22">
        <v>0</v>
      </c>
      <c r="AG24" s="31">
        <v>0</v>
      </c>
      <c r="AH24" s="22">
        <v>0</v>
      </c>
      <c r="AI24" s="22">
        <v>0</v>
      </c>
      <c r="AJ24" s="80"/>
      <c r="AK24" s="36">
        <v>0</v>
      </c>
      <c r="AL24" s="5"/>
    </row>
    <row r="25" spans="1:38" x14ac:dyDescent="0.2">
      <c r="A25" s="125">
        <v>12</v>
      </c>
      <c r="B25" s="14" t="s">
        <v>107</v>
      </c>
      <c r="C25" s="22">
        <v>0</v>
      </c>
      <c r="D25" s="22">
        <v>0</v>
      </c>
      <c r="E25" s="22"/>
      <c r="F25" s="80">
        <f t="shared" si="0"/>
        <v>0</v>
      </c>
      <c r="G25" s="95">
        <f t="shared" si="1"/>
        <v>0</v>
      </c>
      <c r="H25" s="36">
        <v>0</v>
      </c>
      <c r="I25" s="96"/>
      <c r="J25" s="43">
        <v>0</v>
      </c>
      <c r="K25" s="97"/>
      <c r="L25" s="80">
        <f t="shared" si="2"/>
        <v>0</v>
      </c>
      <c r="M25" s="95">
        <f t="shared" si="3"/>
        <v>0</v>
      </c>
      <c r="N25" s="80"/>
      <c r="O25" s="36">
        <v>0</v>
      </c>
      <c r="P25" s="98"/>
      <c r="Q25" s="99"/>
      <c r="R25" s="100"/>
      <c r="S25" s="131">
        <f t="shared" si="4"/>
        <v>0</v>
      </c>
      <c r="T25" s="131">
        <f t="shared" si="5"/>
        <v>0</v>
      </c>
      <c r="U25" s="85"/>
      <c r="V25" s="83"/>
      <c r="W25" s="16"/>
      <c r="X25" s="80"/>
      <c r="Y25" s="83"/>
      <c r="Z25" s="81">
        <v>0</v>
      </c>
      <c r="AA25" s="101"/>
      <c r="AB25" s="21">
        <v>0</v>
      </c>
      <c r="AC25" s="22">
        <v>0</v>
      </c>
      <c r="AD25" s="31">
        <v>0</v>
      </c>
      <c r="AE25" s="22">
        <v>0</v>
      </c>
      <c r="AF25" s="22">
        <v>0</v>
      </c>
      <c r="AG25" s="31">
        <v>0</v>
      </c>
      <c r="AH25" s="22">
        <v>0</v>
      </c>
      <c r="AI25" s="22">
        <v>0</v>
      </c>
      <c r="AJ25" s="80"/>
      <c r="AK25" s="36">
        <v>0</v>
      </c>
      <c r="AL25" s="5"/>
    </row>
    <row r="26" spans="1:38" x14ac:dyDescent="0.2">
      <c r="A26" s="125">
        <v>13</v>
      </c>
      <c r="B26" s="14"/>
      <c r="C26" s="19"/>
      <c r="D26" s="19"/>
      <c r="E26" s="22"/>
      <c r="F26" s="95"/>
      <c r="G26" s="95"/>
      <c r="H26" s="59"/>
      <c r="I26" s="96"/>
      <c r="J26" s="43"/>
      <c r="K26" s="105"/>
      <c r="L26" s="95"/>
      <c r="M26" s="95"/>
      <c r="N26" s="80"/>
      <c r="O26" s="59"/>
      <c r="P26" s="98"/>
      <c r="Q26" s="102"/>
      <c r="R26" s="100"/>
      <c r="S26" s="103"/>
      <c r="T26" s="22"/>
      <c r="U26" s="85"/>
      <c r="V26" s="80"/>
      <c r="W26" s="22"/>
      <c r="X26" s="80"/>
      <c r="Y26" s="80"/>
      <c r="Z26" s="31"/>
      <c r="AA26" s="101"/>
      <c r="AB26" s="21"/>
      <c r="AC26" s="22"/>
      <c r="AD26" s="31"/>
      <c r="AE26" s="22"/>
      <c r="AF26" s="22"/>
      <c r="AG26" s="31"/>
      <c r="AH26" s="22"/>
      <c r="AI26" s="22"/>
      <c r="AJ26" s="80"/>
    </row>
    <row r="27" spans="1:38" s="66" customFormat="1" x14ac:dyDescent="0.2">
      <c r="A27" s="125">
        <v>14</v>
      </c>
      <c r="B27" s="15" t="s">
        <v>9</v>
      </c>
      <c r="C27" s="16">
        <v>1784</v>
      </c>
      <c r="D27" s="16">
        <v>2650</v>
      </c>
      <c r="E27" s="94">
        <v>2</v>
      </c>
      <c r="F27" s="80">
        <f>(D27/D$14)</f>
        <v>0.14331296306311178</v>
      </c>
      <c r="G27" s="95">
        <f>(D27/D$27)</f>
        <v>1</v>
      </c>
      <c r="H27" s="91">
        <v>453220966</v>
      </c>
      <c r="I27" s="96">
        <v>6</v>
      </c>
      <c r="J27" s="43">
        <v>1746</v>
      </c>
      <c r="K27" s="92">
        <v>3</v>
      </c>
      <c r="L27" s="80">
        <f>(J27/J$14)</f>
        <v>0.14486020077988881</v>
      </c>
      <c r="M27" s="95">
        <f>(J27/J$27)</f>
        <v>1</v>
      </c>
      <c r="N27" s="80">
        <f>(J27/D27)</f>
        <v>0.6588679245283019</v>
      </c>
      <c r="O27" s="91">
        <v>302495668</v>
      </c>
      <c r="P27" s="98">
        <v>5</v>
      </c>
      <c r="Q27" s="99">
        <f>(O27/J27)</f>
        <v>173250.66895761742</v>
      </c>
      <c r="R27" s="100">
        <v>63</v>
      </c>
      <c r="S27" s="131">
        <f t="shared" ref="S27:T29" si="7">(AB27+AE27+AH27)</f>
        <v>38</v>
      </c>
      <c r="T27" s="131">
        <f t="shared" si="7"/>
        <v>904</v>
      </c>
      <c r="U27" s="85">
        <v>3</v>
      </c>
      <c r="V27" s="80">
        <f>(T27/D27)</f>
        <v>0.3411320754716981</v>
      </c>
      <c r="W27" s="98">
        <v>16</v>
      </c>
      <c r="X27" s="80">
        <f>(T27/T$14)</f>
        <v>0.14041627834731282</v>
      </c>
      <c r="Y27" s="83">
        <f>(T27/T$27)</f>
        <v>1</v>
      </c>
      <c r="Z27" s="81">
        <v>150725298</v>
      </c>
      <c r="AA27" s="86">
        <v>3</v>
      </c>
      <c r="AB27" s="21">
        <v>28</v>
      </c>
      <c r="AC27" s="22">
        <v>56</v>
      </c>
      <c r="AD27" s="31">
        <v>4702281</v>
      </c>
      <c r="AE27" s="22">
        <v>1</v>
      </c>
      <c r="AF27" s="22">
        <v>3</v>
      </c>
      <c r="AG27" s="31">
        <v>2600000</v>
      </c>
      <c r="AH27" s="22">
        <v>9</v>
      </c>
      <c r="AI27" s="22">
        <v>845</v>
      </c>
      <c r="AJ27" s="80">
        <f t="shared" ref="AJ27:AJ29" si="8">(AI27/T27)</f>
        <v>0.93473451327433632</v>
      </c>
      <c r="AK27" s="36">
        <v>143423017</v>
      </c>
    </row>
    <row r="28" spans="1:38" s="104" customFormat="1" x14ac:dyDescent="0.2">
      <c r="A28" s="125">
        <v>15</v>
      </c>
      <c r="B28" s="14" t="s">
        <v>38</v>
      </c>
      <c r="C28" s="22">
        <v>42</v>
      </c>
      <c r="D28" s="22">
        <v>241</v>
      </c>
      <c r="E28" s="94">
        <v>27</v>
      </c>
      <c r="F28" s="80">
        <f>(D28/D$14)</f>
        <v>1.3033367584230167E-2</v>
      </c>
      <c r="G28" s="95">
        <f>(D28/D$27)</f>
        <v>9.0943396226415091E-2</v>
      </c>
      <c r="H28" s="36">
        <v>61853779</v>
      </c>
      <c r="I28" s="96">
        <v>25</v>
      </c>
      <c r="J28" s="43">
        <v>37</v>
      </c>
      <c r="K28" s="92">
        <v>45</v>
      </c>
      <c r="L28" s="80">
        <f>(J28/J$14)</f>
        <v>3.0697751597112753E-3</v>
      </c>
      <c r="M28" s="95">
        <f>(J28/J$27)</f>
        <v>2.1191294387170677E-2</v>
      </c>
      <c r="N28" s="80">
        <f>(J28/D28)</f>
        <v>0.15352697095435686</v>
      </c>
      <c r="O28" s="36">
        <v>8547860</v>
      </c>
      <c r="P28" s="98">
        <v>46</v>
      </c>
      <c r="Q28" s="99">
        <f>(O28/J28)</f>
        <v>231023.24324324325</v>
      </c>
      <c r="R28" s="100">
        <v>37</v>
      </c>
      <c r="S28" s="131">
        <f t="shared" si="7"/>
        <v>5</v>
      </c>
      <c r="T28" s="131">
        <f t="shared" si="7"/>
        <v>204</v>
      </c>
      <c r="U28" s="85">
        <v>14</v>
      </c>
      <c r="V28" s="80">
        <f>(T28/D28)</f>
        <v>0.84647302904564314</v>
      </c>
      <c r="W28" s="98">
        <v>3</v>
      </c>
      <c r="X28" s="80">
        <f>(T28/T$14)</f>
        <v>3.1686859273066172E-2</v>
      </c>
      <c r="Y28" s="83">
        <f>(T28/T$27)</f>
        <v>0.22566371681415928</v>
      </c>
      <c r="Z28" s="81">
        <v>53305919</v>
      </c>
      <c r="AA28" s="86">
        <v>10</v>
      </c>
      <c r="AB28" s="21">
        <v>0</v>
      </c>
      <c r="AC28" s="22">
        <v>0</v>
      </c>
      <c r="AD28" s="31">
        <v>0</v>
      </c>
      <c r="AE28" s="22">
        <v>1</v>
      </c>
      <c r="AF28" s="22">
        <v>3</v>
      </c>
      <c r="AG28" s="31">
        <v>2600000</v>
      </c>
      <c r="AH28" s="22">
        <v>4</v>
      </c>
      <c r="AI28" s="22">
        <v>201</v>
      </c>
      <c r="AJ28" s="80">
        <f t="shared" si="8"/>
        <v>0.98529411764705888</v>
      </c>
      <c r="AK28" s="36">
        <v>50705919</v>
      </c>
      <c r="AL28" s="5"/>
    </row>
    <row r="29" spans="1:38" s="104" customFormat="1" x14ac:dyDescent="0.2">
      <c r="A29" s="125">
        <v>16</v>
      </c>
      <c r="B29" s="14" t="s">
        <v>39</v>
      </c>
      <c r="C29" s="22">
        <v>1742</v>
      </c>
      <c r="D29" s="22">
        <v>2409</v>
      </c>
      <c r="E29" s="94">
        <v>6</v>
      </c>
      <c r="F29" s="80">
        <f>(D29/D$14)</f>
        <v>0.13027959547888163</v>
      </c>
      <c r="G29" s="95">
        <f>(D29/D$27)</f>
        <v>0.90905660377358488</v>
      </c>
      <c r="H29" s="36">
        <v>391367187</v>
      </c>
      <c r="I29" s="96">
        <v>8</v>
      </c>
      <c r="J29" s="43">
        <v>1709</v>
      </c>
      <c r="K29" s="92">
        <v>4</v>
      </c>
      <c r="L29" s="80">
        <f>(J29/J$14)</f>
        <v>0.14179042562017755</v>
      </c>
      <c r="M29" s="95">
        <f>(J29/J$27)</f>
        <v>0.97880870561282929</v>
      </c>
      <c r="N29" s="80">
        <f>(J29/D29)</f>
        <v>0.70942299709422996</v>
      </c>
      <c r="O29" s="36">
        <v>293947808</v>
      </c>
      <c r="P29" s="98">
        <v>6</v>
      </c>
      <c r="Q29" s="99">
        <f>(O29/J29)</f>
        <v>171999.88765359859</v>
      </c>
      <c r="R29" s="100">
        <v>65</v>
      </c>
      <c r="S29" s="131">
        <f t="shared" si="7"/>
        <v>33</v>
      </c>
      <c r="T29" s="131">
        <f t="shared" si="7"/>
        <v>700</v>
      </c>
      <c r="U29" s="85">
        <v>5</v>
      </c>
      <c r="V29" s="80">
        <f>(T29/D29)</f>
        <v>0.29057700290577004</v>
      </c>
      <c r="W29" s="98">
        <v>19</v>
      </c>
      <c r="X29" s="80">
        <f>(T29/T$14)</f>
        <v>0.10872941907424666</v>
      </c>
      <c r="Y29" s="83">
        <f>(T29/T$27)</f>
        <v>0.77433628318584069</v>
      </c>
      <c r="Z29" s="81">
        <v>97419379</v>
      </c>
      <c r="AA29" s="86">
        <v>5</v>
      </c>
      <c r="AB29" s="21">
        <v>28</v>
      </c>
      <c r="AC29" s="22">
        <v>56</v>
      </c>
      <c r="AD29" s="31">
        <v>4702281</v>
      </c>
      <c r="AE29" s="22">
        <v>0</v>
      </c>
      <c r="AF29" s="22">
        <v>0</v>
      </c>
      <c r="AG29" s="31">
        <v>0</v>
      </c>
      <c r="AH29" s="22">
        <v>5</v>
      </c>
      <c r="AI29" s="22">
        <v>644</v>
      </c>
      <c r="AJ29" s="80">
        <f t="shared" si="8"/>
        <v>0.92</v>
      </c>
      <c r="AK29" s="36">
        <v>92717098</v>
      </c>
    </row>
    <row r="30" spans="1:38" x14ac:dyDescent="0.2">
      <c r="A30" s="125">
        <v>17</v>
      </c>
      <c r="B30" s="14"/>
      <c r="C30" s="19"/>
      <c r="D30" s="19"/>
      <c r="E30" s="94"/>
      <c r="F30" s="95"/>
      <c r="G30" s="95"/>
      <c r="H30" s="59"/>
      <c r="I30" s="96"/>
      <c r="J30" s="43"/>
      <c r="K30" s="97"/>
      <c r="L30" s="95"/>
      <c r="M30" s="95"/>
      <c r="N30" s="80"/>
      <c r="O30" s="59"/>
      <c r="P30" s="98"/>
      <c r="Q30" s="102"/>
      <c r="R30" s="100"/>
      <c r="S30" s="21"/>
      <c r="T30" s="22"/>
      <c r="U30" s="85"/>
      <c r="V30" s="80"/>
      <c r="W30" s="16"/>
      <c r="X30" s="80"/>
      <c r="Y30" s="80"/>
      <c r="Z30" s="31"/>
      <c r="AA30" s="101"/>
      <c r="AB30" s="21"/>
      <c r="AC30" s="22"/>
      <c r="AD30" s="31"/>
      <c r="AE30" s="22"/>
      <c r="AF30" s="22"/>
      <c r="AG30" s="31"/>
      <c r="AH30" s="22"/>
      <c r="AI30" s="22"/>
      <c r="AJ30" s="80"/>
    </row>
    <row r="31" spans="1:38" s="66" customFormat="1" x14ac:dyDescent="0.2">
      <c r="A31" s="125">
        <v>18</v>
      </c>
      <c r="B31" s="15" t="s">
        <v>1</v>
      </c>
      <c r="C31" s="16">
        <v>149</v>
      </c>
      <c r="D31" s="16">
        <v>510</v>
      </c>
      <c r="E31" s="94">
        <v>19</v>
      </c>
      <c r="F31" s="80">
        <f>(D31/D$14)</f>
        <v>2.7580985344221515E-2</v>
      </c>
      <c r="G31" s="95">
        <f>(D31/D$31)</f>
        <v>1</v>
      </c>
      <c r="H31" s="91">
        <v>77309336</v>
      </c>
      <c r="I31" s="96">
        <v>20</v>
      </c>
      <c r="J31" s="43">
        <v>130</v>
      </c>
      <c r="K31" s="92">
        <v>29</v>
      </c>
      <c r="L31" s="80">
        <f>(J31/J$14)</f>
        <v>1.078569650709367E-2</v>
      </c>
      <c r="M31" s="95">
        <f>(J31/J$31)</f>
        <v>1</v>
      </c>
      <c r="N31" s="80">
        <f>(J31/D31)</f>
        <v>0.25490196078431371</v>
      </c>
      <c r="O31" s="91">
        <v>21764000</v>
      </c>
      <c r="P31" s="98">
        <v>31</v>
      </c>
      <c r="Q31" s="99">
        <f>(O31/J31)</f>
        <v>167415.38461538462</v>
      </c>
      <c r="R31" s="100">
        <v>66</v>
      </c>
      <c r="S31" s="131">
        <f>(AB31+AE31+AH31)</f>
        <v>19</v>
      </c>
      <c r="T31" s="131">
        <f>(AC31+AF31+AI31)</f>
        <v>380</v>
      </c>
      <c r="U31" s="85">
        <v>11</v>
      </c>
      <c r="V31" s="80">
        <f>(T31/D31)</f>
        <v>0.74509803921568629</v>
      </c>
      <c r="W31" s="98">
        <v>6</v>
      </c>
      <c r="X31" s="80">
        <f>(T31/T$14)</f>
        <v>5.9024541783162472E-2</v>
      </c>
      <c r="Y31" s="83">
        <f>(T31/T$31)</f>
        <v>1</v>
      </c>
      <c r="Z31" s="81">
        <v>55545336</v>
      </c>
      <c r="AA31" s="86">
        <v>9</v>
      </c>
      <c r="AB31" s="21">
        <v>1</v>
      </c>
      <c r="AC31" s="22">
        <v>2</v>
      </c>
      <c r="AD31" s="31">
        <v>371165</v>
      </c>
      <c r="AE31" s="22">
        <v>5</v>
      </c>
      <c r="AF31" s="22">
        <v>18</v>
      </c>
      <c r="AG31" s="31">
        <v>2777857</v>
      </c>
      <c r="AH31" s="22">
        <v>13</v>
      </c>
      <c r="AI31" s="22">
        <v>360</v>
      </c>
      <c r="AJ31" s="80">
        <f>(AI31/T31)</f>
        <v>0.94736842105263153</v>
      </c>
      <c r="AK31" s="36">
        <v>52396314</v>
      </c>
      <c r="AL31" s="1"/>
    </row>
    <row r="32" spans="1:38" x14ac:dyDescent="0.2">
      <c r="A32" s="125">
        <v>19</v>
      </c>
      <c r="B32" s="14"/>
      <c r="C32" s="22"/>
      <c r="D32" s="22"/>
      <c r="E32" s="94"/>
      <c r="F32" s="95"/>
      <c r="G32" s="95"/>
      <c r="H32" s="36"/>
      <c r="I32" s="107"/>
      <c r="J32" s="43"/>
      <c r="K32" s="97"/>
      <c r="L32" s="95"/>
      <c r="M32" s="95"/>
      <c r="N32" s="80"/>
      <c r="O32" s="36"/>
      <c r="P32" s="98"/>
      <c r="Q32" s="102"/>
      <c r="R32" s="82"/>
      <c r="S32" s="21"/>
      <c r="T32" s="106"/>
      <c r="U32" s="85"/>
      <c r="V32" s="80"/>
      <c r="W32" s="16"/>
      <c r="X32" s="80"/>
      <c r="Y32" s="80"/>
      <c r="Z32" s="31"/>
      <c r="AA32" s="101"/>
      <c r="AB32" s="21"/>
      <c r="AC32" s="22"/>
      <c r="AD32" s="31"/>
      <c r="AE32" s="22"/>
      <c r="AF32" s="22"/>
      <c r="AG32" s="31"/>
      <c r="AH32" s="22"/>
      <c r="AI32" s="22"/>
      <c r="AJ32" s="80"/>
      <c r="AL32" s="5"/>
    </row>
    <row r="33" spans="1:38" s="66" customFormat="1" x14ac:dyDescent="0.2">
      <c r="A33" s="125">
        <v>20</v>
      </c>
      <c r="B33" s="15" t="s">
        <v>10</v>
      </c>
      <c r="C33" s="16">
        <v>793</v>
      </c>
      <c r="D33" s="16">
        <v>1417</v>
      </c>
      <c r="E33" s="94">
        <v>9</v>
      </c>
      <c r="F33" s="80">
        <f>(D33/D$14)</f>
        <v>7.6631874966199776E-2</v>
      </c>
      <c r="G33" s="95">
        <f>(D33/D$33)</f>
        <v>1</v>
      </c>
      <c r="H33" s="91">
        <v>268537500</v>
      </c>
      <c r="I33" s="96">
        <v>9</v>
      </c>
      <c r="J33" s="43">
        <v>788</v>
      </c>
      <c r="K33" s="92">
        <v>8</v>
      </c>
      <c r="L33" s="80">
        <f>(J33/J$14)</f>
        <v>6.5377914212229327E-2</v>
      </c>
      <c r="M33" s="95">
        <f>(J33/J$33)</f>
        <v>1</v>
      </c>
      <c r="N33" s="80">
        <f>(J33/D33)</f>
        <v>0.55610444601270292</v>
      </c>
      <c r="O33" s="91">
        <v>185737500</v>
      </c>
      <c r="P33" s="98">
        <v>8</v>
      </c>
      <c r="Q33" s="99">
        <f>(O33/J33)</f>
        <v>235707.48730964467</v>
      </c>
      <c r="R33" s="100">
        <v>28</v>
      </c>
      <c r="S33" s="131">
        <f>(AB33+AE33+AH33)</f>
        <v>5</v>
      </c>
      <c r="T33" s="131">
        <f>(AC33+AF33+AI33)</f>
        <v>629</v>
      </c>
      <c r="U33" s="85">
        <v>7</v>
      </c>
      <c r="V33" s="80">
        <f>(T33/D33)</f>
        <v>0.44389555398729713</v>
      </c>
      <c r="W33" s="98">
        <v>15</v>
      </c>
      <c r="X33" s="80">
        <f>(T33/T$14)</f>
        <v>9.7701149425287362E-2</v>
      </c>
      <c r="Y33" s="83">
        <f>(T33/T$33)</f>
        <v>1</v>
      </c>
      <c r="Z33" s="81">
        <v>82800000</v>
      </c>
      <c r="AA33" s="86">
        <v>7</v>
      </c>
      <c r="AB33" s="21">
        <v>0</v>
      </c>
      <c r="AC33" s="22">
        <v>0</v>
      </c>
      <c r="AD33" s="31">
        <v>0</v>
      </c>
      <c r="AE33" s="22">
        <v>0</v>
      </c>
      <c r="AF33" s="22">
        <v>0</v>
      </c>
      <c r="AG33" s="31">
        <v>0</v>
      </c>
      <c r="AH33" s="22">
        <v>5</v>
      </c>
      <c r="AI33" s="22">
        <v>629</v>
      </c>
      <c r="AJ33" s="80">
        <f>(AI33/T33)</f>
        <v>1</v>
      </c>
      <c r="AK33" s="36">
        <v>82800000</v>
      </c>
    </row>
    <row r="34" spans="1:38" x14ac:dyDescent="0.2">
      <c r="A34" s="125">
        <v>21</v>
      </c>
      <c r="B34" s="14"/>
      <c r="C34" s="22"/>
      <c r="D34" s="22"/>
      <c r="E34" s="94"/>
      <c r="F34" s="95"/>
      <c r="G34" s="95"/>
      <c r="H34" s="36"/>
      <c r="I34" s="96"/>
      <c r="J34" s="43"/>
      <c r="K34" s="97"/>
      <c r="L34" s="95"/>
      <c r="M34" s="95"/>
      <c r="N34" s="80"/>
      <c r="O34" s="36"/>
      <c r="P34" s="98"/>
      <c r="Q34" s="102"/>
      <c r="R34" s="100"/>
      <c r="S34" s="103"/>
      <c r="T34" s="22"/>
      <c r="U34" s="85"/>
      <c r="V34" s="80"/>
      <c r="W34" s="16"/>
      <c r="X34" s="80"/>
      <c r="Y34" s="80"/>
      <c r="Z34" s="31"/>
      <c r="AA34" s="101"/>
      <c r="AB34" s="21"/>
      <c r="AC34" s="22"/>
      <c r="AD34" s="31"/>
      <c r="AE34" s="22"/>
      <c r="AF34" s="22"/>
      <c r="AG34" s="31"/>
      <c r="AH34" s="22"/>
      <c r="AI34" s="22"/>
      <c r="AJ34" s="80"/>
      <c r="AL34" s="5"/>
    </row>
    <row r="35" spans="1:38" s="66" customFormat="1" x14ac:dyDescent="0.2">
      <c r="A35" s="125">
        <v>22</v>
      </c>
      <c r="B35" s="15" t="s">
        <v>18</v>
      </c>
      <c r="C35" s="16">
        <v>195</v>
      </c>
      <c r="D35" s="16">
        <v>430</v>
      </c>
      <c r="E35" s="94">
        <v>20</v>
      </c>
      <c r="F35" s="80">
        <f>(D35/D$14)</f>
        <v>2.3254556270618138E-2</v>
      </c>
      <c r="G35" s="95">
        <f>(D35/D$35)</f>
        <v>1</v>
      </c>
      <c r="H35" s="91">
        <v>70039089</v>
      </c>
      <c r="I35" s="96">
        <v>21</v>
      </c>
      <c r="J35" s="43">
        <v>190</v>
      </c>
      <c r="K35" s="92">
        <v>25</v>
      </c>
      <c r="L35" s="80">
        <f>(J35/J$14)</f>
        <v>1.5763710279598442E-2</v>
      </c>
      <c r="M35" s="95">
        <f>(J35/J$35)</f>
        <v>1</v>
      </c>
      <c r="N35" s="80">
        <f>(J35/D35)</f>
        <v>0.44186046511627908</v>
      </c>
      <c r="O35" s="91">
        <v>45039089</v>
      </c>
      <c r="P35" s="98">
        <v>24</v>
      </c>
      <c r="Q35" s="99">
        <f>(O35/J35)</f>
        <v>237047.83684210526</v>
      </c>
      <c r="R35" s="100">
        <v>26</v>
      </c>
      <c r="S35" s="131">
        <f>(AB35+AE35+AH35)</f>
        <v>5</v>
      </c>
      <c r="T35" s="131">
        <f>(AC35+AF35+AI35)</f>
        <v>240</v>
      </c>
      <c r="U35" s="85">
        <v>12</v>
      </c>
      <c r="V35" s="80">
        <f>(T35/D35)</f>
        <v>0.55813953488372092</v>
      </c>
      <c r="W35" s="98">
        <v>10</v>
      </c>
      <c r="X35" s="80">
        <f>(T35/T$14)</f>
        <v>3.7278657968313138E-2</v>
      </c>
      <c r="Y35" s="83">
        <f>(T35/T$35)</f>
        <v>1</v>
      </c>
      <c r="Z35" s="81">
        <v>25000000</v>
      </c>
      <c r="AA35" s="86">
        <v>13</v>
      </c>
      <c r="AB35" s="21">
        <v>0</v>
      </c>
      <c r="AC35" s="22">
        <v>0</v>
      </c>
      <c r="AD35" s="31">
        <v>0</v>
      </c>
      <c r="AE35" s="22">
        <v>0</v>
      </c>
      <c r="AF35" s="22">
        <v>0</v>
      </c>
      <c r="AG35" s="31">
        <v>0</v>
      </c>
      <c r="AH35" s="22">
        <v>5</v>
      </c>
      <c r="AI35" s="22">
        <v>240</v>
      </c>
      <c r="AJ35" s="80">
        <f>(AI35/T35)</f>
        <v>1</v>
      </c>
      <c r="AK35" s="36">
        <v>25000000</v>
      </c>
      <c r="AL35" s="1"/>
    </row>
    <row r="36" spans="1:38" x14ac:dyDescent="0.2">
      <c r="A36" s="125">
        <v>23</v>
      </c>
      <c r="B36" s="14"/>
      <c r="C36" s="22"/>
      <c r="D36" s="22"/>
      <c r="E36" s="22"/>
      <c r="F36" s="95"/>
      <c r="G36" s="95"/>
      <c r="H36" s="36"/>
      <c r="I36" s="96"/>
      <c r="J36" s="43"/>
      <c r="K36" s="97"/>
      <c r="L36" s="95"/>
      <c r="M36" s="95"/>
      <c r="N36" s="80"/>
      <c r="O36" s="36"/>
      <c r="P36" s="98"/>
      <c r="Q36" s="102"/>
      <c r="R36" s="100"/>
      <c r="S36" s="103"/>
      <c r="T36" s="22"/>
      <c r="U36" s="85"/>
      <c r="V36" s="80"/>
      <c r="W36" s="22"/>
      <c r="X36" s="80"/>
      <c r="Y36" s="80"/>
      <c r="Z36" s="31"/>
      <c r="AA36" s="101"/>
      <c r="AB36" s="21"/>
      <c r="AC36" s="22"/>
      <c r="AD36" s="31"/>
      <c r="AE36" s="22"/>
      <c r="AF36" s="22"/>
      <c r="AG36" s="31"/>
      <c r="AH36" s="22"/>
      <c r="AI36" s="22"/>
      <c r="AJ36" s="80"/>
    </row>
    <row r="37" spans="1:38" s="66" customFormat="1" x14ac:dyDescent="0.2">
      <c r="A37" s="125">
        <v>24</v>
      </c>
      <c r="B37" s="15" t="s">
        <v>24</v>
      </c>
      <c r="C37" s="16">
        <v>65</v>
      </c>
      <c r="D37" s="16">
        <v>65</v>
      </c>
      <c r="E37" s="94">
        <v>40</v>
      </c>
      <c r="F37" s="80">
        <f t="shared" ref="F37:F47" si="9">(D37/D$14)</f>
        <v>3.5152236223027419E-3</v>
      </c>
      <c r="G37" s="95">
        <f t="shared" ref="G37:G47" si="10">(D37/D$37)</f>
        <v>1</v>
      </c>
      <c r="H37" s="91">
        <v>11654865</v>
      </c>
      <c r="I37" s="96">
        <v>43</v>
      </c>
      <c r="J37" s="43">
        <v>65</v>
      </c>
      <c r="K37" s="92">
        <v>36</v>
      </c>
      <c r="L37" s="80">
        <f t="shared" ref="L37:L47" si="11">(J37/J$14)</f>
        <v>5.392848253546835E-3</v>
      </c>
      <c r="M37" s="95">
        <f t="shared" ref="M37:M47" si="12">(J37/J$37)</f>
        <v>1</v>
      </c>
      <c r="N37" s="80">
        <f t="shared" ref="N37:N42" si="13">(J37/D37)</f>
        <v>1</v>
      </c>
      <c r="O37" s="91">
        <v>11654865</v>
      </c>
      <c r="P37" s="98">
        <v>40</v>
      </c>
      <c r="Q37" s="99">
        <f t="shared" ref="Q37:Q42" si="14">(O37/J37)</f>
        <v>179305.61538461538</v>
      </c>
      <c r="R37" s="100">
        <v>61</v>
      </c>
      <c r="S37" s="131">
        <f t="shared" ref="S37:S47" si="15">(AB37+AE37+AH37)</f>
        <v>0</v>
      </c>
      <c r="T37" s="131">
        <f t="shared" ref="T37:T47" si="16">(AC37+AF37+AI37)</f>
        <v>0</v>
      </c>
      <c r="U37" s="98"/>
      <c r="V37" s="83"/>
      <c r="W37" s="16"/>
      <c r="X37" s="80"/>
      <c r="Y37" s="83"/>
      <c r="Z37" s="81">
        <v>0</v>
      </c>
      <c r="AA37" s="101"/>
      <c r="AB37" s="21">
        <v>0</v>
      </c>
      <c r="AC37" s="22">
        <v>0</v>
      </c>
      <c r="AD37" s="31">
        <v>0</v>
      </c>
      <c r="AE37" s="22">
        <v>0</v>
      </c>
      <c r="AF37" s="22">
        <v>0</v>
      </c>
      <c r="AG37" s="31">
        <v>0</v>
      </c>
      <c r="AH37" s="22">
        <v>0</v>
      </c>
      <c r="AI37" s="22">
        <v>0</v>
      </c>
      <c r="AJ37" s="80"/>
      <c r="AK37" s="36">
        <v>0</v>
      </c>
    </row>
    <row r="38" spans="1:38" s="104" customFormat="1" x14ac:dyDescent="0.2">
      <c r="A38" s="125">
        <v>25</v>
      </c>
      <c r="B38" s="14" t="s">
        <v>40</v>
      </c>
      <c r="C38" s="22">
        <v>43</v>
      </c>
      <c r="D38" s="22">
        <v>43</v>
      </c>
      <c r="E38" s="94">
        <v>49</v>
      </c>
      <c r="F38" s="80">
        <f t="shared" si="9"/>
        <v>2.3254556270618136E-3</v>
      </c>
      <c r="G38" s="95">
        <f t="shared" si="10"/>
        <v>0.66153846153846152</v>
      </c>
      <c r="H38" s="36">
        <v>8841069</v>
      </c>
      <c r="I38" s="96">
        <v>50</v>
      </c>
      <c r="J38" s="43">
        <v>43</v>
      </c>
      <c r="K38" s="92">
        <v>43</v>
      </c>
      <c r="L38" s="80">
        <f t="shared" si="11"/>
        <v>3.5675765369617522E-3</v>
      </c>
      <c r="M38" s="95">
        <f t="shared" si="12"/>
        <v>0.66153846153846152</v>
      </c>
      <c r="N38" s="80">
        <f t="shared" si="13"/>
        <v>1</v>
      </c>
      <c r="O38" s="36">
        <v>8841069</v>
      </c>
      <c r="P38" s="98">
        <v>45</v>
      </c>
      <c r="Q38" s="99">
        <f t="shared" si="14"/>
        <v>205606.2558139535</v>
      </c>
      <c r="R38" s="100">
        <v>51</v>
      </c>
      <c r="S38" s="131">
        <f t="shared" si="15"/>
        <v>0</v>
      </c>
      <c r="T38" s="131">
        <f t="shared" si="16"/>
        <v>0</v>
      </c>
      <c r="U38" s="85"/>
      <c r="V38" s="83"/>
      <c r="W38" s="22"/>
      <c r="X38" s="80"/>
      <c r="Y38" s="83"/>
      <c r="Z38" s="81">
        <v>0</v>
      </c>
      <c r="AA38" s="101"/>
      <c r="AB38" s="21">
        <v>0</v>
      </c>
      <c r="AC38" s="22">
        <v>0</v>
      </c>
      <c r="AD38" s="31">
        <v>0</v>
      </c>
      <c r="AE38" s="22">
        <v>0</v>
      </c>
      <c r="AF38" s="22">
        <v>0</v>
      </c>
      <c r="AG38" s="31">
        <v>0</v>
      </c>
      <c r="AH38" s="22">
        <v>0</v>
      </c>
      <c r="AI38" s="22">
        <v>0</v>
      </c>
      <c r="AJ38" s="80"/>
      <c r="AK38" s="36">
        <v>0</v>
      </c>
    </row>
    <row r="39" spans="1:38" x14ac:dyDescent="0.2">
      <c r="A39" s="125">
        <v>26</v>
      </c>
      <c r="B39" s="14" t="s">
        <v>77</v>
      </c>
      <c r="C39" s="22">
        <v>17</v>
      </c>
      <c r="D39" s="22">
        <v>17</v>
      </c>
      <c r="E39" s="94">
        <v>57</v>
      </c>
      <c r="F39" s="80">
        <f t="shared" si="9"/>
        <v>9.1936617814071715E-4</v>
      </c>
      <c r="G39" s="95">
        <f t="shared" si="10"/>
        <v>0.26153846153846155</v>
      </c>
      <c r="H39" s="36">
        <v>2035000</v>
      </c>
      <c r="I39" s="96">
        <v>61</v>
      </c>
      <c r="J39" s="43">
        <v>17</v>
      </c>
      <c r="K39" s="92">
        <v>55</v>
      </c>
      <c r="L39" s="80">
        <f t="shared" si="11"/>
        <v>1.4104372355430183E-3</v>
      </c>
      <c r="M39" s="95">
        <f t="shared" si="12"/>
        <v>0.26153846153846155</v>
      </c>
      <c r="N39" s="80">
        <f t="shared" si="13"/>
        <v>1</v>
      </c>
      <c r="O39" s="36">
        <v>2035000</v>
      </c>
      <c r="P39" s="98">
        <v>60</v>
      </c>
      <c r="Q39" s="99">
        <f t="shared" si="14"/>
        <v>119705.88235294117</v>
      </c>
      <c r="R39" s="100">
        <v>77</v>
      </c>
      <c r="S39" s="131">
        <f t="shared" si="15"/>
        <v>0</v>
      </c>
      <c r="T39" s="131">
        <f t="shared" si="16"/>
        <v>0</v>
      </c>
      <c r="U39" s="85"/>
      <c r="V39" s="83"/>
      <c r="W39" s="16"/>
      <c r="X39" s="80"/>
      <c r="Y39" s="83"/>
      <c r="Z39" s="81">
        <v>0</v>
      </c>
      <c r="AA39" s="86"/>
      <c r="AB39" s="23">
        <v>0</v>
      </c>
      <c r="AC39" s="16">
        <v>0</v>
      </c>
      <c r="AD39" s="33">
        <v>0</v>
      </c>
      <c r="AE39" s="16">
        <v>0</v>
      </c>
      <c r="AF39" s="16">
        <v>0</v>
      </c>
      <c r="AG39" s="33">
        <v>0</v>
      </c>
      <c r="AH39" s="16">
        <v>0</v>
      </c>
      <c r="AI39" s="16">
        <v>0</v>
      </c>
      <c r="AJ39" s="83"/>
      <c r="AK39" s="36">
        <v>0</v>
      </c>
    </row>
    <row r="40" spans="1:38" x14ac:dyDescent="0.2">
      <c r="A40" s="125">
        <v>27</v>
      </c>
      <c r="B40" s="14" t="s">
        <v>79</v>
      </c>
      <c r="C40" s="22">
        <v>1</v>
      </c>
      <c r="D40" s="22">
        <v>1</v>
      </c>
      <c r="E40" s="94">
        <v>78</v>
      </c>
      <c r="F40" s="124">
        <f t="shared" si="9"/>
        <v>5.4080363420042185E-5</v>
      </c>
      <c r="G40" s="95">
        <f t="shared" si="10"/>
        <v>1.5384615384615385E-2</v>
      </c>
      <c r="H40" s="36">
        <v>124000</v>
      </c>
      <c r="I40" s="96">
        <v>82</v>
      </c>
      <c r="J40" s="43">
        <v>1</v>
      </c>
      <c r="K40" s="92">
        <v>78</v>
      </c>
      <c r="L40" s="124">
        <f t="shared" si="11"/>
        <v>8.2966896208412839E-5</v>
      </c>
      <c r="M40" s="95">
        <f t="shared" si="12"/>
        <v>1.5384615384615385E-2</v>
      </c>
      <c r="N40" s="80">
        <f t="shared" si="13"/>
        <v>1</v>
      </c>
      <c r="O40" s="36">
        <v>124000</v>
      </c>
      <c r="P40" s="98">
        <v>82</v>
      </c>
      <c r="Q40" s="99">
        <f t="shared" si="14"/>
        <v>124000</v>
      </c>
      <c r="R40" s="100">
        <v>73</v>
      </c>
      <c r="S40" s="131">
        <f t="shared" si="15"/>
        <v>0</v>
      </c>
      <c r="T40" s="131">
        <f t="shared" si="16"/>
        <v>0</v>
      </c>
      <c r="U40" s="85"/>
      <c r="V40" s="83"/>
      <c r="W40" s="16"/>
      <c r="X40" s="80"/>
      <c r="Y40" s="83"/>
      <c r="Z40" s="81">
        <v>0</v>
      </c>
      <c r="AA40" s="101"/>
      <c r="AB40" s="21">
        <v>0</v>
      </c>
      <c r="AC40" s="22">
        <v>0</v>
      </c>
      <c r="AD40" s="31">
        <v>0</v>
      </c>
      <c r="AE40" s="22">
        <v>0</v>
      </c>
      <c r="AF40" s="22">
        <v>0</v>
      </c>
      <c r="AG40" s="31">
        <v>0</v>
      </c>
      <c r="AH40" s="22">
        <v>0</v>
      </c>
      <c r="AI40" s="22">
        <v>0</v>
      </c>
      <c r="AJ40" s="80"/>
      <c r="AK40" s="36">
        <v>0</v>
      </c>
    </row>
    <row r="41" spans="1:38" s="104" customFormat="1" x14ac:dyDescent="0.2">
      <c r="A41" s="125">
        <v>28</v>
      </c>
      <c r="B41" s="14" t="s">
        <v>81</v>
      </c>
      <c r="C41" s="22">
        <v>1</v>
      </c>
      <c r="D41" s="22">
        <v>1</v>
      </c>
      <c r="E41" s="94">
        <v>78</v>
      </c>
      <c r="F41" s="124">
        <f t="shared" si="9"/>
        <v>5.4080363420042185E-5</v>
      </c>
      <c r="G41" s="95">
        <f t="shared" si="10"/>
        <v>1.5384615384615385E-2</v>
      </c>
      <c r="H41" s="36">
        <v>204898</v>
      </c>
      <c r="I41" s="96">
        <v>79</v>
      </c>
      <c r="J41" s="43">
        <v>1</v>
      </c>
      <c r="K41" s="92">
        <v>78</v>
      </c>
      <c r="L41" s="124">
        <f t="shared" si="11"/>
        <v>8.2966896208412839E-5</v>
      </c>
      <c r="M41" s="95">
        <f t="shared" si="12"/>
        <v>1.5384615384615385E-2</v>
      </c>
      <c r="N41" s="80">
        <f t="shared" si="13"/>
        <v>1</v>
      </c>
      <c r="O41" s="36">
        <v>204898</v>
      </c>
      <c r="P41" s="98">
        <v>79</v>
      </c>
      <c r="Q41" s="99">
        <f t="shared" si="14"/>
        <v>204898</v>
      </c>
      <c r="R41" s="100">
        <v>52</v>
      </c>
      <c r="S41" s="131">
        <f t="shared" si="15"/>
        <v>0</v>
      </c>
      <c r="T41" s="131">
        <f t="shared" si="16"/>
        <v>0</v>
      </c>
      <c r="U41" s="98"/>
      <c r="V41" s="83"/>
      <c r="W41" s="16"/>
      <c r="X41" s="80"/>
      <c r="Y41" s="83"/>
      <c r="Z41" s="81">
        <v>0</v>
      </c>
      <c r="AA41" s="101"/>
      <c r="AB41" s="21">
        <v>0</v>
      </c>
      <c r="AC41" s="22">
        <v>0</v>
      </c>
      <c r="AD41" s="31">
        <v>0</v>
      </c>
      <c r="AE41" s="22">
        <v>0</v>
      </c>
      <c r="AF41" s="22">
        <v>0</v>
      </c>
      <c r="AG41" s="31">
        <v>0</v>
      </c>
      <c r="AH41" s="22">
        <v>0</v>
      </c>
      <c r="AI41" s="22">
        <v>0</v>
      </c>
      <c r="AJ41" s="80"/>
      <c r="AK41" s="36">
        <v>0</v>
      </c>
    </row>
    <row r="42" spans="1:38" x14ac:dyDescent="0.2">
      <c r="A42" s="125">
        <v>29</v>
      </c>
      <c r="B42" s="14" t="s">
        <v>82</v>
      </c>
      <c r="C42" s="22">
        <v>2</v>
      </c>
      <c r="D42" s="22">
        <v>2</v>
      </c>
      <c r="E42" s="94">
        <v>76</v>
      </c>
      <c r="F42" s="124">
        <f t="shared" si="9"/>
        <v>1.0816072684008437E-4</v>
      </c>
      <c r="G42" s="95">
        <f t="shared" si="10"/>
        <v>3.0769230769230771E-2</v>
      </c>
      <c r="H42" s="36">
        <v>245000</v>
      </c>
      <c r="I42" s="96">
        <v>77</v>
      </c>
      <c r="J42" s="43">
        <v>2</v>
      </c>
      <c r="K42" s="92">
        <v>74</v>
      </c>
      <c r="L42" s="124">
        <f t="shared" si="11"/>
        <v>1.6593379241682568E-4</v>
      </c>
      <c r="M42" s="95">
        <f t="shared" si="12"/>
        <v>3.0769230769230771E-2</v>
      </c>
      <c r="N42" s="80">
        <f t="shared" si="13"/>
        <v>1</v>
      </c>
      <c r="O42" s="36">
        <v>245000</v>
      </c>
      <c r="P42" s="98">
        <v>77</v>
      </c>
      <c r="Q42" s="99">
        <f t="shared" si="14"/>
        <v>122500</v>
      </c>
      <c r="R42" s="100">
        <v>74</v>
      </c>
      <c r="S42" s="131">
        <f t="shared" si="15"/>
        <v>0</v>
      </c>
      <c r="T42" s="131">
        <f t="shared" si="16"/>
        <v>0</v>
      </c>
      <c r="U42" s="85"/>
      <c r="V42" s="83"/>
      <c r="W42" s="16"/>
      <c r="X42" s="80"/>
      <c r="Y42" s="83"/>
      <c r="Z42" s="81">
        <v>0</v>
      </c>
      <c r="AA42" s="101"/>
      <c r="AB42" s="21">
        <v>0</v>
      </c>
      <c r="AC42" s="22">
        <v>0</v>
      </c>
      <c r="AD42" s="31">
        <v>0</v>
      </c>
      <c r="AE42" s="22">
        <v>0</v>
      </c>
      <c r="AF42" s="22">
        <v>0</v>
      </c>
      <c r="AG42" s="31">
        <v>0</v>
      </c>
      <c r="AH42" s="22">
        <v>0</v>
      </c>
      <c r="AI42" s="22">
        <v>0</v>
      </c>
      <c r="AJ42" s="80"/>
      <c r="AK42" s="36">
        <v>0</v>
      </c>
    </row>
    <row r="43" spans="1:38" x14ac:dyDescent="0.2">
      <c r="A43" s="125">
        <v>30</v>
      </c>
      <c r="B43" s="14" t="s">
        <v>83</v>
      </c>
      <c r="C43" s="22">
        <v>0</v>
      </c>
      <c r="D43" s="22">
        <v>0</v>
      </c>
      <c r="E43" s="22"/>
      <c r="F43" s="80">
        <f t="shared" si="9"/>
        <v>0</v>
      </c>
      <c r="G43" s="95">
        <f t="shared" si="10"/>
        <v>0</v>
      </c>
      <c r="H43" s="36">
        <v>0</v>
      </c>
      <c r="I43" s="96"/>
      <c r="J43" s="43">
        <v>0</v>
      </c>
      <c r="K43" s="97"/>
      <c r="L43" s="80">
        <f t="shared" si="11"/>
        <v>0</v>
      </c>
      <c r="M43" s="95">
        <f t="shared" si="12"/>
        <v>0</v>
      </c>
      <c r="N43" s="80"/>
      <c r="O43" s="36">
        <v>0</v>
      </c>
      <c r="P43" s="98"/>
      <c r="Q43" s="102"/>
      <c r="R43" s="100"/>
      <c r="S43" s="131">
        <f t="shared" si="15"/>
        <v>0</v>
      </c>
      <c r="T43" s="131">
        <f t="shared" si="16"/>
        <v>0</v>
      </c>
      <c r="U43" s="98"/>
      <c r="V43" s="83"/>
      <c r="W43" s="16"/>
      <c r="X43" s="80"/>
      <c r="Y43" s="83"/>
      <c r="Z43" s="81">
        <v>0</v>
      </c>
      <c r="AA43" s="101"/>
      <c r="AB43" s="21">
        <v>0</v>
      </c>
      <c r="AC43" s="22">
        <v>0</v>
      </c>
      <c r="AD43" s="31">
        <v>0</v>
      </c>
      <c r="AE43" s="22">
        <v>0</v>
      </c>
      <c r="AF43" s="22">
        <v>0</v>
      </c>
      <c r="AG43" s="31">
        <v>0</v>
      </c>
      <c r="AH43" s="22">
        <v>0</v>
      </c>
      <c r="AI43" s="22">
        <v>0</v>
      </c>
      <c r="AJ43" s="80"/>
      <c r="AK43" s="36">
        <v>0</v>
      </c>
    </row>
    <row r="44" spans="1:38" x14ac:dyDescent="0.2">
      <c r="A44" s="125">
        <v>31</v>
      </c>
      <c r="B44" s="14" t="s">
        <v>84</v>
      </c>
      <c r="C44" s="22">
        <v>0</v>
      </c>
      <c r="D44" s="22">
        <v>0</v>
      </c>
      <c r="E44" s="22"/>
      <c r="F44" s="80">
        <f t="shared" si="9"/>
        <v>0</v>
      </c>
      <c r="G44" s="95">
        <f t="shared" si="10"/>
        <v>0</v>
      </c>
      <c r="H44" s="36">
        <v>0</v>
      </c>
      <c r="I44" s="96"/>
      <c r="J44" s="43">
        <v>0</v>
      </c>
      <c r="K44" s="97"/>
      <c r="L44" s="80">
        <f t="shared" si="11"/>
        <v>0</v>
      </c>
      <c r="M44" s="95">
        <f t="shared" si="12"/>
        <v>0</v>
      </c>
      <c r="N44" s="80"/>
      <c r="O44" s="36">
        <v>0</v>
      </c>
      <c r="P44" s="98"/>
      <c r="Q44" s="102"/>
      <c r="R44" s="82"/>
      <c r="S44" s="131">
        <f t="shared" si="15"/>
        <v>0</v>
      </c>
      <c r="T44" s="131">
        <f t="shared" si="16"/>
        <v>0</v>
      </c>
      <c r="U44" s="85"/>
      <c r="V44" s="83"/>
      <c r="W44" s="22"/>
      <c r="X44" s="80"/>
      <c r="Y44" s="83"/>
      <c r="Z44" s="81">
        <v>0</v>
      </c>
      <c r="AA44" s="86"/>
      <c r="AB44" s="23">
        <v>0</v>
      </c>
      <c r="AC44" s="16">
        <v>0</v>
      </c>
      <c r="AD44" s="33">
        <v>0</v>
      </c>
      <c r="AE44" s="16">
        <v>0</v>
      </c>
      <c r="AF44" s="16">
        <v>0</v>
      </c>
      <c r="AG44" s="33">
        <v>0</v>
      </c>
      <c r="AH44" s="16">
        <v>0</v>
      </c>
      <c r="AI44" s="16">
        <v>0</v>
      </c>
      <c r="AJ44" s="83"/>
      <c r="AK44" s="36">
        <v>0</v>
      </c>
    </row>
    <row r="45" spans="1:38" x14ac:dyDescent="0.2">
      <c r="A45" s="125">
        <v>32</v>
      </c>
      <c r="B45" s="14" t="s">
        <v>116</v>
      </c>
      <c r="C45" s="22">
        <v>0</v>
      </c>
      <c r="D45" s="22">
        <v>0</v>
      </c>
      <c r="E45" s="94"/>
      <c r="F45" s="80">
        <f t="shared" si="9"/>
        <v>0</v>
      </c>
      <c r="G45" s="95">
        <f t="shared" si="10"/>
        <v>0</v>
      </c>
      <c r="H45" s="36">
        <v>0</v>
      </c>
      <c r="I45" s="20"/>
      <c r="J45" s="43">
        <v>0</v>
      </c>
      <c r="K45" s="92"/>
      <c r="L45" s="80">
        <f t="shared" si="11"/>
        <v>0</v>
      </c>
      <c r="M45" s="95">
        <f t="shared" si="12"/>
        <v>0</v>
      </c>
      <c r="N45" s="80"/>
      <c r="O45" s="36">
        <v>0</v>
      </c>
      <c r="P45" s="85"/>
      <c r="Q45" s="102"/>
      <c r="R45" s="100"/>
      <c r="S45" s="131">
        <f t="shared" si="15"/>
        <v>0</v>
      </c>
      <c r="T45" s="131">
        <f t="shared" si="16"/>
        <v>0</v>
      </c>
      <c r="U45" s="85"/>
      <c r="V45" s="83"/>
      <c r="W45" s="16"/>
      <c r="X45" s="80"/>
      <c r="Y45" s="83"/>
      <c r="Z45" s="81">
        <v>0</v>
      </c>
      <c r="AA45" s="101"/>
      <c r="AB45" s="21">
        <v>0</v>
      </c>
      <c r="AC45" s="22">
        <v>0</v>
      </c>
      <c r="AD45" s="31">
        <v>0</v>
      </c>
      <c r="AE45" s="22">
        <v>0</v>
      </c>
      <c r="AF45" s="22">
        <v>0</v>
      </c>
      <c r="AG45" s="31">
        <v>0</v>
      </c>
      <c r="AH45" s="22">
        <v>0</v>
      </c>
      <c r="AI45" s="22">
        <v>0</v>
      </c>
      <c r="AJ45" s="80"/>
      <c r="AK45" s="36">
        <v>0</v>
      </c>
    </row>
    <row r="46" spans="1:38" x14ac:dyDescent="0.2">
      <c r="A46" s="125">
        <v>33</v>
      </c>
      <c r="B46" s="14" t="s">
        <v>96</v>
      </c>
      <c r="C46" s="22">
        <v>0</v>
      </c>
      <c r="D46" s="22">
        <v>0</v>
      </c>
      <c r="E46" s="94"/>
      <c r="F46" s="80">
        <f t="shared" si="9"/>
        <v>0</v>
      </c>
      <c r="G46" s="95">
        <f t="shared" si="10"/>
        <v>0</v>
      </c>
      <c r="H46" s="36">
        <v>0</v>
      </c>
      <c r="I46" s="96"/>
      <c r="J46" s="43">
        <v>0</v>
      </c>
      <c r="K46" s="97"/>
      <c r="L46" s="80">
        <f t="shared" si="11"/>
        <v>0</v>
      </c>
      <c r="M46" s="95">
        <f t="shared" si="12"/>
        <v>0</v>
      </c>
      <c r="N46" s="80"/>
      <c r="O46" s="36">
        <v>0</v>
      </c>
      <c r="P46" s="98"/>
      <c r="Q46" s="102"/>
      <c r="R46" s="100"/>
      <c r="S46" s="131">
        <f t="shared" si="15"/>
        <v>0</v>
      </c>
      <c r="T46" s="131">
        <f t="shared" si="16"/>
        <v>0</v>
      </c>
      <c r="U46" s="85"/>
      <c r="V46" s="83"/>
      <c r="W46" s="22"/>
      <c r="X46" s="80"/>
      <c r="Y46" s="83"/>
      <c r="Z46" s="81">
        <v>0</v>
      </c>
      <c r="AA46" s="101"/>
      <c r="AB46" s="21">
        <v>0</v>
      </c>
      <c r="AC46" s="22">
        <v>0</v>
      </c>
      <c r="AD46" s="31">
        <v>0</v>
      </c>
      <c r="AE46" s="22">
        <v>0</v>
      </c>
      <c r="AF46" s="22">
        <v>0</v>
      </c>
      <c r="AG46" s="31">
        <v>0</v>
      </c>
      <c r="AH46" s="22">
        <v>0</v>
      </c>
      <c r="AI46" s="22">
        <v>0</v>
      </c>
      <c r="AJ46" s="80"/>
      <c r="AK46" s="36">
        <v>0</v>
      </c>
      <c r="AL46" s="5"/>
    </row>
    <row r="47" spans="1:38" x14ac:dyDescent="0.2">
      <c r="A47" s="125">
        <v>34</v>
      </c>
      <c r="B47" s="14" t="s">
        <v>99</v>
      </c>
      <c r="C47" s="22">
        <v>1</v>
      </c>
      <c r="D47" s="22">
        <v>1</v>
      </c>
      <c r="E47" s="94">
        <v>78</v>
      </c>
      <c r="F47" s="124">
        <f t="shared" si="9"/>
        <v>5.4080363420042185E-5</v>
      </c>
      <c r="G47" s="95">
        <f t="shared" si="10"/>
        <v>1.5384615384615385E-2</v>
      </c>
      <c r="H47" s="36">
        <v>204898</v>
      </c>
      <c r="I47" s="96">
        <v>80</v>
      </c>
      <c r="J47" s="43">
        <v>1</v>
      </c>
      <c r="K47" s="92">
        <v>78</v>
      </c>
      <c r="L47" s="124">
        <f t="shared" si="11"/>
        <v>8.2966896208412839E-5</v>
      </c>
      <c r="M47" s="95">
        <f t="shared" si="12"/>
        <v>1.5384615384615385E-2</v>
      </c>
      <c r="N47" s="80">
        <f>(J47/D47)</f>
        <v>1</v>
      </c>
      <c r="O47" s="36">
        <v>204898</v>
      </c>
      <c r="P47" s="98">
        <v>80</v>
      </c>
      <c r="Q47" s="99">
        <f>(O47/J47)</f>
        <v>204898</v>
      </c>
      <c r="R47" s="100">
        <v>53</v>
      </c>
      <c r="S47" s="131">
        <f t="shared" si="15"/>
        <v>0</v>
      </c>
      <c r="T47" s="131">
        <f t="shared" si="16"/>
        <v>0</v>
      </c>
      <c r="U47" s="85"/>
      <c r="V47" s="83"/>
      <c r="W47" s="16"/>
      <c r="X47" s="80"/>
      <c r="Y47" s="83"/>
      <c r="Z47" s="81">
        <v>0</v>
      </c>
      <c r="AA47" s="101"/>
      <c r="AB47" s="21">
        <v>0</v>
      </c>
      <c r="AC47" s="22">
        <v>0</v>
      </c>
      <c r="AD47" s="31">
        <v>0</v>
      </c>
      <c r="AE47" s="22">
        <v>0</v>
      </c>
      <c r="AF47" s="22">
        <v>0</v>
      </c>
      <c r="AG47" s="31">
        <v>0</v>
      </c>
      <c r="AH47" s="22">
        <v>0</v>
      </c>
      <c r="AI47" s="22">
        <v>0</v>
      </c>
      <c r="AJ47" s="80"/>
      <c r="AK47" s="36">
        <v>0</v>
      </c>
      <c r="AL47" s="5"/>
    </row>
    <row r="48" spans="1:38" x14ac:dyDescent="0.2">
      <c r="A48" s="125">
        <v>35</v>
      </c>
      <c r="B48" s="14"/>
      <c r="C48" s="22"/>
      <c r="D48" s="22"/>
      <c r="E48" s="22"/>
      <c r="F48" s="95"/>
      <c r="G48" s="95"/>
      <c r="H48" s="36"/>
      <c r="I48" s="96"/>
      <c r="J48" s="43"/>
      <c r="K48" s="97"/>
      <c r="L48" s="95"/>
      <c r="M48" s="95"/>
      <c r="N48" s="80"/>
      <c r="O48" s="36"/>
      <c r="P48" s="98"/>
      <c r="Q48" s="102"/>
      <c r="R48" s="100"/>
      <c r="S48" s="103"/>
      <c r="T48" s="22"/>
      <c r="U48" s="85"/>
      <c r="V48" s="80"/>
      <c r="W48" s="16"/>
      <c r="X48" s="80"/>
      <c r="Y48" s="80"/>
      <c r="Z48" s="31"/>
      <c r="AA48" s="86"/>
      <c r="AB48" s="23"/>
      <c r="AC48" s="16"/>
      <c r="AD48" s="33"/>
      <c r="AE48" s="16"/>
      <c r="AF48" s="16"/>
      <c r="AG48" s="33"/>
      <c r="AH48" s="16"/>
      <c r="AI48" s="16"/>
      <c r="AJ48" s="80"/>
    </row>
    <row r="49" spans="1:38" s="66" customFormat="1" x14ac:dyDescent="0.2">
      <c r="A49" s="125">
        <v>36</v>
      </c>
      <c r="B49" s="15" t="s">
        <v>11</v>
      </c>
      <c r="C49" s="16">
        <v>331</v>
      </c>
      <c r="D49" s="16">
        <v>342</v>
      </c>
      <c r="E49" s="94">
        <v>21</v>
      </c>
      <c r="F49" s="80">
        <f>(D49/D$14)</f>
        <v>1.8495484289654425E-2</v>
      </c>
      <c r="G49" s="95">
        <f>(D49/D$49)</f>
        <v>1</v>
      </c>
      <c r="H49" s="91">
        <v>78369836</v>
      </c>
      <c r="I49" s="96">
        <v>19</v>
      </c>
      <c r="J49" s="43">
        <v>330</v>
      </c>
      <c r="K49" s="92">
        <v>17</v>
      </c>
      <c r="L49" s="80">
        <f>(J49/J$14)</f>
        <v>2.7379075748776238E-2</v>
      </c>
      <c r="M49" s="95">
        <f>(J49/J$49)</f>
        <v>1</v>
      </c>
      <c r="N49" s="80">
        <f>(J49/D49)</f>
        <v>0.96491228070175439</v>
      </c>
      <c r="O49" s="91">
        <v>77469836</v>
      </c>
      <c r="P49" s="98">
        <v>17</v>
      </c>
      <c r="Q49" s="99">
        <f>(O49/J49)</f>
        <v>234757.0787878788</v>
      </c>
      <c r="R49" s="100">
        <v>31</v>
      </c>
      <c r="S49" s="131">
        <f>(AB49+AE49+AH49)</f>
        <v>1</v>
      </c>
      <c r="T49" s="131">
        <f>(AC49+AF49+AI49)</f>
        <v>12</v>
      </c>
      <c r="U49" s="85">
        <v>35</v>
      </c>
      <c r="V49" s="80">
        <f>(T49/D49)</f>
        <v>3.5087719298245612E-2</v>
      </c>
      <c r="W49" s="98">
        <v>38</v>
      </c>
      <c r="X49" s="80">
        <f>(T49/T$14)</f>
        <v>1.863932898415657E-3</v>
      </c>
      <c r="Y49" s="83">
        <f>(T49/T$49)</f>
        <v>1</v>
      </c>
      <c r="Z49" s="81">
        <v>900000</v>
      </c>
      <c r="AA49" s="86">
        <v>37</v>
      </c>
      <c r="AB49" s="21">
        <v>0</v>
      </c>
      <c r="AC49" s="22">
        <v>0</v>
      </c>
      <c r="AD49" s="31">
        <v>0</v>
      </c>
      <c r="AE49" s="22">
        <v>0</v>
      </c>
      <c r="AF49" s="22">
        <v>0</v>
      </c>
      <c r="AG49" s="31">
        <v>0</v>
      </c>
      <c r="AH49" s="22">
        <v>1</v>
      </c>
      <c r="AI49" s="22">
        <v>12</v>
      </c>
      <c r="AJ49" s="80">
        <f>(AI49/T49)</f>
        <v>1</v>
      </c>
      <c r="AK49" s="36">
        <v>900000</v>
      </c>
    </row>
    <row r="50" spans="1:38" x14ac:dyDescent="0.2">
      <c r="A50" s="125">
        <v>37</v>
      </c>
      <c r="B50" s="14"/>
      <c r="C50" s="22"/>
      <c r="D50" s="22"/>
      <c r="E50" s="94"/>
      <c r="F50" s="95"/>
      <c r="G50" s="95"/>
      <c r="H50" s="36"/>
      <c r="I50" s="96"/>
      <c r="J50" s="43"/>
      <c r="K50" s="97"/>
      <c r="L50" s="95"/>
      <c r="M50" s="95"/>
      <c r="N50" s="80"/>
      <c r="O50" s="36"/>
      <c r="P50" s="98"/>
      <c r="Q50" s="102"/>
      <c r="R50" s="100"/>
      <c r="S50" s="103"/>
      <c r="T50" s="19"/>
      <c r="U50" s="85"/>
      <c r="V50" s="80"/>
      <c r="W50" s="16"/>
      <c r="X50" s="80"/>
      <c r="Y50" s="80"/>
      <c r="Z50" s="31"/>
      <c r="AA50" s="101"/>
      <c r="AB50" s="108"/>
      <c r="AC50" s="38"/>
      <c r="AD50" s="109"/>
      <c r="AE50" s="38"/>
      <c r="AF50" s="38"/>
      <c r="AG50" s="109"/>
      <c r="AH50" s="38"/>
      <c r="AI50" s="38"/>
      <c r="AJ50" s="80"/>
    </row>
    <row r="51" spans="1:38" s="66" customFormat="1" x14ac:dyDescent="0.2">
      <c r="A51" s="125">
        <v>38</v>
      </c>
      <c r="B51" s="15" t="s">
        <v>25</v>
      </c>
      <c r="C51" s="16">
        <v>188</v>
      </c>
      <c r="D51" s="16">
        <v>188</v>
      </c>
      <c r="E51" s="94">
        <v>29</v>
      </c>
      <c r="F51" s="80">
        <f>(D51/D$14)</f>
        <v>1.016710832296793E-2</v>
      </c>
      <c r="G51" s="95">
        <f>(D51/D$51)</f>
        <v>1</v>
      </c>
      <c r="H51" s="91">
        <v>38172138</v>
      </c>
      <c r="I51" s="96">
        <v>30</v>
      </c>
      <c r="J51" s="43">
        <v>188</v>
      </c>
      <c r="K51" s="92">
        <v>26</v>
      </c>
      <c r="L51" s="80">
        <f>(J51/J$14)</f>
        <v>1.5597776487181615E-2</v>
      </c>
      <c r="M51" s="95">
        <f>(J51/J$51)</f>
        <v>1</v>
      </c>
      <c r="N51" s="80">
        <f>(J51/D51)</f>
        <v>1</v>
      </c>
      <c r="O51" s="91">
        <v>38172138</v>
      </c>
      <c r="P51" s="98">
        <v>25</v>
      </c>
      <c r="Q51" s="99">
        <f>(O51/J51)</f>
        <v>203043.28723404257</v>
      </c>
      <c r="R51" s="100">
        <v>54</v>
      </c>
      <c r="S51" s="131">
        <f t="shared" ref="S51:T54" si="17">(AB51+AE51+AH51)</f>
        <v>0</v>
      </c>
      <c r="T51" s="131">
        <f t="shared" si="17"/>
        <v>0</v>
      </c>
      <c r="U51" s="85"/>
      <c r="V51" s="83"/>
      <c r="W51" s="16"/>
      <c r="X51" s="80"/>
      <c r="Y51" s="83"/>
      <c r="Z51" s="81">
        <v>0</v>
      </c>
      <c r="AA51" s="86"/>
      <c r="AB51" s="23">
        <v>0</v>
      </c>
      <c r="AC51" s="16">
        <v>0</v>
      </c>
      <c r="AD51" s="33">
        <v>0</v>
      </c>
      <c r="AE51" s="16">
        <v>0</v>
      </c>
      <c r="AF51" s="16">
        <v>0</v>
      </c>
      <c r="AG51" s="33">
        <v>0</v>
      </c>
      <c r="AH51" s="16">
        <v>0</v>
      </c>
      <c r="AI51" s="16">
        <v>0</v>
      </c>
      <c r="AJ51" s="80"/>
      <c r="AK51" s="36">
        <v>0</v>
      </c>
    </row>
    <row r="52" spans="1:38" x14ac:dyDescent="0.2">
      <c r="A52" s="125">
        <v>39</v>
      </c>
      <c r="B52" s="14" t="s">
        <v>41</v>
      </c>
      <c r="C52" s="22">
        <v>177</v>
      </c>
      <c r="D52" s="22">
        <v>177</v>
      </c>
      <c r="E52" s="94">
        <v>30</v>
      </c>
      <c r="F52" s="80">
        <f>(D52/D$14)</f>
        <v>9.5722243253474667E-3</v>
      </c>
      <c r="G52" s="95">
        <f>(D52/D$51)</f>
        <v>0.94148936170212771</v>
      </c>
      <c r="H52" s="36">
        <v>36717138</v>
      </c>
      <c r="I52" s="96">
        <v>31</v>
      </c>
      <c r="J52" s="43">
        <v>177</v>
      </c>
      <c r="K52" s="92">
        <v>27</v>
      </c>
      <c r="L52" s="80">
        <f>(J52/J$14)</f>
        <v>1.4685140628889074E-2</v>
      </c>
      <c r="M52" s="95">
        <f>(J52/J$51)</f>
        <v>0.94148936170212771</v>
      </c>
      <c r="N52" s="80">
        <f>(J52/D52)</f>
        <v>1</v>
      </c>
      <c r="O52" s="36">
        <v>36717138</v>
      </c>
      <c r="P52" s="98">
        <v>28</v>
      </c>
      <c r="Q52" s="99">
        <f>(O52/J52)</f>
        <v>207441.45762711865</v>
      </c>
      <c r="R52" s="100">
        <v>49</v>
      </c>
      <c r="S52" s="131">
        <f t="shared" si="17"/>
        <v>0</v>
      </c>
      <c r="T52" s="131">
        <f t="shared" si="17"/>
        <v>0</v>
      </c>
      <c r="U52" s="98"/>
      <c r="V52" s="83"/>
      <c r="W52" s="16"/>
      <c r="X52" s="80"/>
      <c r="Y52" s="83"/>
      <c r="Z52" s="81">
        <v>0</v>
      </c>
      <c r="AA52" s="101"/>
      <c r="AB52" s="21">
        <v>0</v>
      </c>
      <c r="AC52" s="22">
        <v>0</v>
      </c>
      <c r="AD52" s="31">
        <v>0</v>
      </c>
      <c r="AE52" s="22">
        <v>0</v>
      </c>
      <c r="AF52" s="22">
        <v>0</v>
      </c>
      <c r="AG52" s="31">
        <v>0</v>
      </c>
      <c r="AH52" s="22">
        <v>0</v>
      </c>
      <c r="AI52" s="22">
        <v>0</v>
      </c>
      <c r="AJ52" s="80"/>
      <c r="AK52" s="36">
        <v>0</v>
      </c>
    </row>
    <row r="53" spans="1:38" x14ac:dyDescent="0.2">
      <c r="A53" s="125">
        <v>40</v>
      </c>
      <c r="B53" s="14" t="s">
        <v>117</v>
      </c>
      <c r="C53" s="22">
        <v>11</v>
      </c>
      <c r="D53" s="22">
        <v>11</v>
      </c>
      <c r="E53" s="94">
        <v>62</v>
      </c>
      <c r="F53" s="80">
        <f>(D53/D$14)</f>
        <v>5.9488399762046404E-4</v>
      </c>
      <c r="G53" s="95">
        <f>(D53/D$51)</f>
        <v>5.8510638297872342E-2</v>
      </c>
      <c r="H53" s="36">
        <v>1455000</v>
      </c>
      <c r="I53" s="96">
        <v>64</v>
      </c>
      <c r="J53" s="43">
        <v>11</v>
      </c>
      <c r="K53" s="92">
        <v>60</v>
      </c>
      <c r="L53" s="80">
        <f>(J53/J$14)</f>
        <v>9.1263585829254128E-4</v>
      </c>
      <c r="M53" s="95">
        <f>(J53/J$51)</f>
        <v>5.8510638297872342E-2</v>
      </c>
      <c r="N53" s="80">
        <f>(J53/D53)</f>
        <v>1</v>
      </c>
      <c r="O53" s="36">
        <v>1455000</v>
      </c>
      <c r="P53" s="98">
        <v>63</v>
      </c>
      <c r="Q53" s="99">
        <f>(O53/J53)</f>
        <v>132272.72727272726</v>
      </c>
      <c r="R53" s="100">
        <v>72</v>
      </c>
      <c r="S53" s="131">
        <f t="shared" si="17"/>
        <v>0</v>
      </c>
      <c r="T53" s="131">
        <f t="shared" si="17"/>
        <v>0</v>
      </c>
      <c r="U53" s="85"/>
      <c r="V53" s="83"/>
      <c r="W53" s="16"/>
      <c r="X53" s="80"/>
      <c r="Y53" s="83"/>
      <c r="Z53" s="81">
        <v>0</v>
      </c>
      <c r="AA53" s="101"/>
      <c r="AB53" s="21">
        <v>0</v>
      </c>
      <c r="AC53" s="22">
        <v>0</v>
      </c>
      <c r="AD53" s="31">
        <v>0</v>
      </c>
      <c r="AE53" s="22">
        <v>0</v>
      </c>
      <c r="AF53" s="22">
        <v>0</v>
      </c>
      <c r="AG53" s="31">
        <v>0</v>
      </c>
      <c r="AH53" s="22">
        <v>0</v>
      </c>
      <c r="AI53" s="22">
        <v>0</v>
      </c>
      <c r="AJ53" s="80"/>
      <c r="AK53" s="36">
        <v>0</v>
      </c>
    </row>
    <row r="54" spans="1:38" s="104" customFormat="1" x14ac:dyDescent="0.2">
      <c r="A54" s="125">
        <v>41</v>
      </c>
      <c r="B54" s="14" t="s">
        <v>164</v>
      </c>
      <c r="C54" s="22">
        <v>0</v>
      </c>
      <c r="D54" s="22">
        <v>0</v>
      </c>
      <c r="E54" s="94"/>
      <c r="F54" s="80">
        <f>(D54/D$14)</f>
        <v>0</v>
      </c>
      <c r="G54" s="95">
        <f>(D54/D$51)</f>
        <v>0</v>
      </c>
      <c r="H54" s="36">
        <v>0</v>
      </c>
      <c r="I54" s="96"/>
      <c r="J54" s="43">
        <v>0</v>
      </c>
      <c r="K54" s="97"/>
      <c r="L54" s="80">
        <f>(J54/J$14)</f>
        <v>0</v>
      </c>
      <c r="M54" s="95">
        <f>(J54/J$51)</f>
        <v>0</v>
      </c>
      <c r="N54" s="80"/>
      <c r="O54" s="36">
        <v>0</v>
      </c>
      <c r="P54" s="98"/>
      <c r="Q54" s="102"/>
      <c r="R54" s="82"/>
      <c r="S54" s="131">
        <f t="shared" si="17"/>
        <v>0</v>
      </c>
      <c r="T54" s="131">
        <f t="shared" si="17"/>
        <v>0</v>
      </c>
      <c r="U54" s="98"/>
      <c r="V54" s="83"/>
      <c r="W54" s="16"/>
      <c r="X54" s="80"/>
      <c r="Y54" s="83"/>
      <c r="Z54" s="81">
        <v>0</v>
      </c>
      <c r="AA54" s="101"/>
      <c r="AB54" s="21">
        <v>0</v>
      </c>
      <c r="AC54" s="22">
        <v>0</v>
      </c>
      <c r="AD54" s="31">
        <v>0</v>
      </c>
      <c r="AE54" s="22">
        <v>0</v>
      </c>
      <c r="AF54" s="22">
        <v>0</v>
      </c>
      <c r="AG54" s="31">
        <v>0</v>
      </c>
      <c r="AH54" s="22">
        <v>0</v>
      </c>
      <c r="AI54" s="22">
        <v>0</v>
      </c>
      <c r="AJ54" s="80"/>
      <c r="AK54" s="36">
        <v>0</v>
      </c>
    </row>
    <row r="55" spans="1:38" x14ac:dyDescent="0.2">
      <c r="A55" s="125">
        <v>42</v>
      </c>
      <c r="B55" s="14"/>
      <c r="C55" s="19"/>
      <c r="D55" s="19"/>
      <c r="E55" s="22"/>
      <c r="F55" s="95"/>
      <c r="G55" s="95"/>
      <c r="H55" s="59"/>
      <c r="I55" s="96"/>
      <c r="J55" s="43"/>
      <c r="K55" s="97"/>
      <c r="L55" s="95"/>
      <c r="M55" s="95"/>
      <c r="N55" s="80"/>
      <c r="O55" s="59"/>
      <c r="P55" s="98"/>
      <c r="Q55" s="102"/>
      <c r="R55" s="100"/>
      <c r="S55" s="103"/>
      <c r="T55" s="19"/>
      <c r="U55" s="85"/>
      <c r="V55" s="80"/>
      <c r="W55" s="22"/>
      <c r="X55" s="80"/>
      <c r="Y55" s="80"/>
      <c r="Z55" s="31"/>
      <c r="AA55" s="101"/>
      <c r="AB55" s="21"/>
      <c r="AC55" s="22"/>
      <c r="AD55" s="31"/>
      <c r="AE55" s="22"/>
      <c r="AF55" s="22"/>
      <c r="AG55" s="31"/>
      <c r="AH55" s="22"/>
      <c r="AI55" s="22"/>
      <c r="AJ55" s="80"/>
    </row>
    <row r="56" spans="1:38" s="66" customFormat="1" x14ac:dyDescent="0.2">
      <c r="A56" s="125">
        <v>43</v>
      </c>
      <c r="B56" s="15" t="s">
        <v>19</v>
      </c>
      <c r="C56" s="16">
        <v>702</v>
      </c>
      <c r="D56" s="16">
        <v>776</v>
      </c>
      <c r="E56" s="94">
        <v>12</v>
      </c>
      <c r="F56" s="80">
        <f>(D56/D$14)</f>
        <v>4.1966362013952735E-2</v>
      </c>
      <c r="G56" s="95">
        <f>(D56/D$56)</f>
        <v>1</v>
      </c>
      <c r="H56" s="91">
        <v>191185676</v>
      </c>
      <c r="I56" s="96">
        <v>11</v>
      </c>
      <c r="J56" s="43">
        <v>696</v>
      </c>
      <c r="K56" s="92">
        <v>11</v>
      </c>
      <c r="L56" s="80">
        <f>(J56/J$14)</f>
        <v>5.7744959761055342E-2</v>
      </c>
      <c r="M56" s="95">
        <f>(J56/J$56)</f>
        <v>1</v>
      </c>
      <c r="N56" s="80">
        <f>(J56/D56)</f>
        <v>0.89690721649484539</v>
      </c>
      <c r="O56" s="91">
        <v>180149543</v>
      </c>
      <c r="P56" s="98">
        <v>9</v>
      </c>
      <c r="Q56" s="99">
        <f>(O56/J56)</f>
        <v>258835.55028735631</v>
      </c>
      <c r="R56" s="100">
        <v>11</v>
      </c>
      <c r="S56" s="131">
        <f t="shared" ref="S56:T59" si="18">(AB56+AE56+AH56)</f>
        <v>6</v>
      </c>
      <c r="T56" s="131">
        <f t="shared" si="18"/>
        <v>80</v>
      </c>
      <c r="U56" s="85">
        <v>19</v>
      </c>
      <c r="V56" s="80">
        <f>(T56/D56)</f>
        <v>0.10309278350515463</v>
      </c>
      <c r="W56" s="98">
        <v>35</v>
      </c>
      <c r="X56" s="80">
        <f>(T56/T$14)</f>
        <v>1.2426219322771047E-2</v>
      </c>
      <c r="Y56" s="83">
        <f>(T56/T$56)</f>
        <v>1</v>
      </c>
      <c r="Z56" s="81">
        <v>11036133</v>
      </c>
      <c r="AA56" s="86">
        <v>20</v>
      </c>
      <c r="AB56" s="23">
        <v>0</v>
      </c>
      <c r="AC56" s="16">
        <v>0</v>
      </c>
      <c r="AD56" s="33">
        <v>0</v>
      </c>
      <c r="AE56" s="16">
        <v>0</v>
      </c>
      <c r="AF56" s="16">
        <v>0</v>
      </c>
      <c r="AG56" s="33">
        <v>0</v>
      </c>
      <c r="AH56" s="16">
        <v>6</v>
      </c>
      <c r="AI56" s="16">
        <v>80</v>
      </c>
      <c r="AJ56" s="80">
        <f t="shared" ref="AJ56:AJ57" si="19">(AI56/T56)</f>
        <v>1</v>
      </c>
      <c r="AK56" s="36">
        <v>11036133</v>
      </c>
    </row>
    <row r="57" spans="1:38" x14ac:dyDescent="0.2">
      <c r="A57" s="125">
        <v>44</v>
      </c>
      <c r="B57" s="14" t="s">
        <v>42</v>
      </c>
      <c r="C57" s="22">
        <v>611</v>
      </c>
      <c r="D57" s="22">
        <v>685</v>
      </c>
      <c r="E57" s="94">
        <v>16</v>
      </c>
      <c r="F57" s="80">
        <f>(D57/D$14)</f>
        <v>3.7045048942728892E-2</v>
      </c>
      <c r="G57" s="95">
        <f>(D57/D$56)</f>
        <v>0.88273195876288657</v>
      </c>
      <c r="H57" s="36">
        <v>172289676</v>
      </c>
      <c r="I57" s="96">
        <v>13</v>
      </c>
      <c r="J57" s="43">
        <v>605</v>
      </c>
      <c r="K57" s="92">
        <v>15</v>
      </c>
      <c r="L57" s="80">
        <f>(J57/J$14)</f>
        <v>5.0194972206089768E-2</v>
      </c>
      <c r="M57" s="95">
        <f>(J57/J$56)</f>
        <v>0.86925287356321834</v>
      </c>
      <c r="N57" s="80">
        <f>(J57/D57)</f>
        <v>0.88321167883211682</v>
      </c>
      <c r="O57" s="36">
        <v>161253543</v>
      </c>
      <c r="P57" s="98">
        <v>13</v>
      </c>
      <c r="Q57" s="99">
        <f>(O57/J57)</f>
        <v>266534.7818181818</v>
      </c>
      <c r="R57" s="100">
        <v>10</v>
      </c>
      <c r="S57" s="131">
        <f t="shared" si="18"/>
        <v>6</v>
      </c>
      <c r="T57" s="131">
        <f t="shared" si="18"/>
        <v>80</v>
      </c>
      <c r="U57" s="85">
        <v>19</v>
      </c>
      <c r="V57" s="124">
        <f>(T57/D57)</f>
        <v>0.11678832116788321</v>
      </c>
      <c r="W57" s="98">
        <v>33</v>
      </c>
      <c r="X57" s="80">
        <f>(T57/T$14)</f>
        <v>1.2426219322771047E-2</v>
      </c>
      <c r="Y57" s="83">
        <f>(T57/T$56)</f>
        <v>1</v>
      </c>
      <c r="Z57" s="81">
        <v>11036133</v>
      </c>
      <c r="AA57" s="86">
        <v>20</v>
      </c>
      <c r="AB57" s="21">
        <v>0</v>
      </c>
      <c r="AC57" s="22">
        <v>0</v>
      </c>
      <c r="AD57" s="31">
        <v>0</v>
      </c>
      <c r="AE57" s="22">
        <v>0</v>
      </c>
      <c r="AF57" s="22">
        <v>0</v>
      </c>
      <c r="AG57" s="31">
        <v>0</v>
      </c>
      <c r="AH57" s="22">
        <v>6</v>
      </c>
      <c r="AI57" s="22">
        <v>80</v>
      </c>
      <c r="AJ57" s="80">
        <f t="shared" si="19"/>
        <v>1</v>
      </c>
      <c r="AK57" s="36">
        <v>11036133</v>
      </c>
    </row>
    <row r="58" spans="1:38" s="104" customFormat="1" x14ac:dyDescent="0.2">
      <c r="A58" s="125">
        <v>45</v>
      </c>
      <c r="B58" s="14" t="s">
        <v>86</v>
      </c>
      <c r="C58" s="22">
        <v>3</v>
      </c>
      <c r="D58" s="22">
        <v>3</v>
      </c>
      <c r="E58" s="94">
        <v>71</v>
      </c>
      <c r="F58" s="124">
        <f>(D58/D$14)</f>
        <v>1.6224109026012656E-4</v>
      </c>
      <c r="G58" s="95">
        <f>(D58/D$56)</f>
        <v>3.8659793814432991E-3</v>
      </c>
      <c r="H58" s="36">
        <v>729000</v>
      </c>
      <c r="I58" s="96">
        <v>69</v>
      </c>
      <c r="J58" s="43">
        <v>3</v>
      </c>
      <c r="K58" s="92">
        <v>69</v>
      </c>
      <c r="L58" s="124">
        <f>(J58/J$14)</f>
        <v>2.4890068862523852E-4</v>
      </c>
      <c r="M58" s="95">
        <f>(J58/J$56)</f>
        <v>4.3103448275862068E-3</v>
      </c>
      <c r="N58" s="80">
        <f>(J58/D58)</f>
        <v>1</v>
      </c>
      <c r="O58" s="36">
        <v>729000</v>
      </c>
      <c r="P58" s="98">
        <v>68</v>
      </c>
      <c r="Q58" s="99">
        <f>(O58/J58)</f>
        <v>243000</v>
      </c>
      <c r="R58" s="100">
        <v>20</v>
      </c>
      <c r="S58" s="131">
        <f t="shared" si="18"/>
        <v>0</v>
      </c>
      <c r="T58" s="131">
        <f t="shared" si="18"/>
        <v>0</v>
      </c>
      <c r="U58" s="85"/>
      <c r="V58" s="83"/>
      <c r="W58" s="16"/>
      <c r="X58" s="80"/>
      <c r="Y58" s="83"/>
      <c r="Z58" s="81">
        <v>0</v>
      </c>
      <c r="AA58" s="101"/>
      <c r="AB58" s="21">
        <v>0</v>
      </c>
      <c r="AC58" s="22">
        <v>0</v>
      </c>
      <c r="AD58" s="31">
        <v>0</v>
      </c>
      <c r="AE58" s="22">
        <v>0</v>
      </c>
      <c r="AF58" s="22">
        <v>0</v>
      </c>
      <c r="AG58" s="31">
        <v>0</v>
      </c>
      <c r="AH58" s="22">
        <v>0</v>
      </c>
      <c r="AI58" s="22">
        <v>0</v>
      </c>
      <c r="AJ58" s="80"/>
      <c r="AK58" s="36">
        <v>0</v>
      </c>
    </row>
    <row r="59" spans="1:38" x14ac:dyDescent="0.2">
      <c r="A59" s="125">
        <v>46</v>
      </c>
      <c r="B59" s="14" t="s">
        <v>88</v>
      </c>
      <c r="C59" s="22">
        <v>88</v>
      </c>
      <c r="D59" s="22">
        <v>88</v>
      </c>
      <c r="E59" s="94">
        <v>35</v>
      </c>
      <c r="F59" s="80">
        <f>(D59/D$14)</f>
        <v>4.7590719809637123E-3</v>
      </c>
      <c r="G59" s="95">
        <f>(D59/D$56)</f>
        <v>0.1134020618556701</v>
      </c>
      <c r="H59" s="36">
        <v>18167000</v>
      </c>
      <c r="I59" s="96">
        <v>36</v>
      </c>
      <c r="J59" s="43">
        <v>88</v>
      </c>
      <c r="K59" s="92">
        <v>31</v>
      </c>
      <c r="L59" s="80">
        <f>(J59/J$14)</f>
        <v>7.3010868663403302E-3</v>
      </c>
      <c r="M59" s="95">
        <f>(J59/J$56)</f>
        <v>0.12643678160919541</v>
      </c>
      <c r="N59" s="80">
        <f>(J59/D59)</f>
        <v>1</v>
      </c>
      <c r="O59" s="36">
        <v>18167000</v>
      </c>
      <c r="P59" s="98">
        <v>33</v>
      </c>
      <c r="Q59" s="99">
        <f>(O59/J59)</f>
        <v>206443.18181818182</v>
      </c>
      <c r="R59" s="100">
        <v>50</v>
      </c>
      <c r="S59" s="131">
        <f t="shared" si="18"/>
        <v>0</v>
      </c>
      <c r="T59" s="131">
        <f t="shared" si="18"/>
        <v>0</v>
      </c>
      <c r="U59" s="85"/>
      <c r="V59" s="83"/>
      <c r="W59" s="16"/>
      <c r="X59" s="80"/>
      <c r="Y59" s="83"/>
      <c r="Z59" s="81">
        <v>0</v>
      </c>
      <c r="AA59" s="101"/>
      <c r="AB59" s="21">
        <v>0</v>
      </c>
      <c r="AC59" s="22">
        <v>0</v>
      </c>
      <c r="AD59" s="31">
        <v>0</v>
      </c>
      <c r="AE59" s="22">
        <v>0</v>
      </c>
      <c r="AF59" s="22">
        <v>0</v>
      </c>
      <c r="AG59" s="31">
        <v>0</v>
      </c>
      <c r="AH59" s="22">
        <v>0</v>
      </c>
      <c r="AI59" s="22">
        <v>0</v>
      </c>
      <c r="AJ59" s="80"/>
      <c r="AK59" s="36">
        <v>0</v>
      </c>
      <c r="AL59" s="5"/>
    </row>
    <row r="60" spans="1:38" x14ac:dyDescent="0.2">
      <c r="A60" s="125">
        <v>47</v>
      </c>
      <c r="B60" s="14"/>
      <c r="C60" s="19"/>
      <c r="D60" s="19"/>
      <c r="E60" s="22"/>
      <c r="F60" s="95"/>
      <c r="G60" s="95"/>
      <c r="H60" s="59"/>
      <c r="I60" s="96"/>
      <c r="J60" s="43"/>
      <c r="K60" s="97"/>
      <c r="L60" s="95"/>
      <c r="M60" s="95"/>
      <c r="N60" s="80"/>
      <c r="O60" s="59"/>
      <c r="P60" s="98"/>
      <c r="Q60" s="102"/>
      <c r="R60" s="100"/>
      <c r="S60" s="103"/>
      <c r="T60" s="22"/>
      <c r="U60" s="98"/>
      <c r="V60" s="80"/>
      <c r="W60" s="16"/>
      <c r="X60" s="80"/>
      <c r="Y60" s="80"/>
      <c r="Z60" s="31"/>
      <c r="AA60" s="101"/>
      <c r="AB60" s="21"/>
      <c r="AC60" s="22"/>
      <c r="AD60" s="31"/>
      <c r="AE60" s="22"/>
      <c r="AF60" s="22"/>
      <c r="AG60" s="31"/>
      <c r="AH60" s="22"/>
      <c r="AI60" s="22"/>
      <c r="AJ60" s="80"/>
      <c r="AL60" s="5"/>
    </row>
    <row r="61" spans="1:38" s="66" customFormat="1" x14ac:dyDescent="0.2">
      <c r="A61" s="125">
        <v>48</v>
      </c>
      <c r="B61" s="15" t="s">
        <v>29</v>
      </c>
      <c r="C61" s="16">
        <v>54</v>
      </c>
      <c r="D61" s="16">
        <v>54</v>
      </c>
      <c r="E61" s="94">
        <v>47</v>
      </c>
      <c r="F61" s="80">
        <f>(D61/D$14)</f>
        <v>2.9203396246822778E-3</v>
      </c>
      <c r="G61" s="95">
        <f>(D61/D$61)</f>
        <v>1</v>
      </c>
      <c r="H61" s="91">
        <v>12057019</v>
      </c>
      <c r="I61" s="96">
        <v>42</v>
      </c>
      <c r="J61" s="43">
        <v>54</v>
      </c>
      <c r="K61" s="92">
        <v>39</v>
      </c>
      <c r="L61" s="80">
        <f>(J61/J$14)</f>
        <v>4.4802123952542936E-3</v>
      </c>
      <c r="M61" s="95">
        <f>(J61/J$61)</f>
        <v>1</v>
      </c>
      <c r="N61" s="80">
        <f>(J61/D61)</f>
        <v>1</v>
      </c>
      <c r="O61" s="91">
        <v>12057019</v>
      </c>
      <c r="P61" s="98">
        <v>39</v>
      </c>
      <c r="Q61" s="99">
        <f>(O61/J61)</f>
        <v>223278.12962962964</v>
      </c>
      <c r="R61" s="100">
        <v>39</v>
      </c>
      <c r="S61" s="131">
        <f t="shared" ref="S61:T65" si="20">(AB61+AE61+AH61)</f>
        <v>0</v>
      </c>
      <c r="T61" s="131">
        <f t="shared" si="20"/>
        <v>0</v>
      </c>
      <c r="U61" s="85"/>
      <c r="V61" s="83"/>
      <c r="W61" s="16"/>
      <c r="X61" s="80"/>
      <c r="Y61" s="83"/>
      <c r="Z61" s="81">
        <v>0</v>
      </c>
      <c r="AA61" s="101"/>
      <c r="AB61" s="21">
        <v>0</v>
      </c>
      <c r="AC61" s="22">
        <v>0</v>
      </c>
      <c r="AD61" s="31">
        <v>0</v>
      </c>
      <c r="AE61" s="22">
        <v>0</v>
      </c>
      <c r="AF61" s="22">
        <v>0</v>
      </c>
      <c r="AG61" s="31">
        <v>0</v>
      </c>
      <c r="AH61" s="22">
        <v>0</v>
      </c>
      <c r="AI61" s="22">
        <v>0</v>
      </c>
      <c r="AJ61" s="80"/>
      <c r="AK61" s="36">
        <v>0</v>
      </c>
    </row>
    <row r="62" spans="1:38" x14ac:dyDescent="0.2">
      <c r="A62" s="125">
        <v>49</v>
      </c>
      <c r="B62" s="14" t="s">
        <v>43</v>
      </c>
      <c r="C62" s="22">
        <v>15</v>
      </c>
      <c r="D62" s="22">
        <v>15</v>
      </c>
      <c r="E62" s="94">
        <v>59</v>
      </c>
      <c r="F62" s="80">
        <f>(D62/D$14)</f>
        <v>8.1120545130063278E-4</v>
      </c>
      <c r="G62" s="95">
        <f>(D62/D$61)</f>
        <v>0.27777777777777779</v>
      </c>
      <c r="H62" s="36">
        <v>2581312</v>
      </c>
      <c r="I62" s="96">
        <v>59</v>
      </c>
      <c r="J62" s="43">
        <v>15</v>
      </c>
      <c r="K62" s="92">
        <v>56</v>
      </c>
      <c r="L62" s="80">
        <f>(J62/J$14)</f>
        <v>1.2445034431261927E-3</v>
      </c>
      <c r="M62" s="95">
        <f>(J62/J$61)</f>
        <v>0.27777777777777779</v>
      </c>
      <c r="N62" s="80">
        <f>(J62/D62)</f>
        <v>1</v>
      </c>
      <c r="O62" s="36">
        <v>2581312</v>
      </c>
      <c r="P62" s="98">
        <v>57</v>
      </c>
      <c r="Q62" s="99">
        <f>(O62/J62)</f>
        <v>172087.46666666667</v>
      </c>
      <c r="R62" s="100">
        <v>64</v>
      </c>
      <c r="S62" s="131">
        <f t="shared" si="20"/>
        <v>0</v>
      </c>
      <c r="T62" s="131">
        <f t="shared" si="20"/>
        <v>0</v>
      </c>
      <c r="U62" s="85"/>
      <c r="V62" s="83"/>
      <c r="W62" s="22"/>
      <c r="X62" s="80"/>
      <c r="Y62" s="83"/>
      <c r="Z62" s="81">
        <v>0</v>
      </c>
      <c r="AA62" s="101"/>
      <c r="AB62" s="21">
        <v>0</v>
      </c>
      <c r="AC62" s="22">
        <v>0</v>
      </c>
      <c r="AD62" s="31">
        <v>0</v>
      </c>
      <c r="AE62" s="22">
        <v>0</v>
      </c>
      <c r="AF62" s="22">
        <v>0</v>
      </c>
      <c r="AG62" s="31">
        <v>0</v>
      </c>
      <c r="AH62" s="22">
        <v>0</v>
      </c>
      <c r="AI62" s="22">
        <v>0</v>
      </c>
      <c r="AJ62" s="80"/>
      <c r="AK62" s="36">
        <v>0</v>
      </c>
    </row>
    <row r="63" spans="1:38" x14ac:dyDescent="0.2">
      <c r="A63" s="125">
        <v>50</v>
      </c>
      <c r="B63" s="14" t="s">
        <v>44</v>
      </c>
      <c r="C63" s="22">
        <v>36</v>
      </c>
      <c r="D63" s="22">
        <v>36</v>
      </c>
      <c r="E63" s="94">
        <v>52</v>
      </c>
      <c r="F63" s="80">
        <f>(D63/D$14)</f>
        <v>1.9468930831215187E-3</v>
      </c>
      <c r="G63" s="95">
        <f>(D63/D$61)</f>
        <v>0.66666666666666663</v>
      </c>
      <c r="H63" s="36">
        <v>8905707</v>
      </c>
      <c r="I63" s="96">
        <v>49</v>
      </c>
      <c r="J63" s="43">
        <v>36</v>
      </c>
      <c r="K63" s="92">
        <v>46</v>
      </c>
      <c r="L63" s="80">
        <f>(J63/J$14)</f>
        <v>2.9868082635028624E-3</v>
      </c>
      <c r="M63" s="95">
        <f>(J63/J$61)</f>
        <v>0.66666666666666663</v>
      </c>
      <c r="N63" s="80">
        <f>(J63/D63)</f>
        <v>1</v>
      </c>
      <c r="O63" s="36">
        <v>8905707</v>
      </c>
      <c r="P63" s="98">
        <v>43</v>
      </c>
      <c r="Q63" s="99">
        <f>(O63/J63)</f>
        <v>247380.75</v>
      </c>
      <c r="R63" s="100">
        <v>18</v>
      </c>
      <c r="S63" s="131">
        <f t="shared" si="20"/>
        <v>0</v>
      </c>
      <c r="T63" s="131">
        <f t="shared" si="20"/>
        <v>0</v>
      </c>
      <c r="U63" s="85"/>
      <c r="V63" s="83"/>
      <c r="W63" s="16"/>
      <c r="X63" s="80"/>
      <c r="Y63" s="83"/>
      <c r="Z63" s="81">
        <v>0</v>
      </c>
      <c r="AA63" s="101"/>
      <c r="AB63" s="21">
        <v>0</v>
      </c>
      <c r="AC63" s="22">
        <v>0</v>
      </c>
      <c r="AD63" s="31">
        <v>0</v>
      </c>
      <c r="AE63" s="22">
        <v>0</v>
      </c>
      <c r="AF63" s="22">
        <v>0</v>
      </c>
      <c r="AG63" s="31">
        <v>0</v>
      </c>
      <c r="AH63" s="22">
        <v>0</v>
      </c>
      <c r="AI63" s="22">
        <v>0</v>
      </c>
      <c r="AJ63" s="80"/>
      <c r="AK63" s="36">
        <v>0</v>
      </c>
    </row>
    <row r="64" spans="1:38" s="104" customFormat="1" x14ac:dyDescent="0.2">
      <c r="A64" s="125">
        <v>51</v>
      </c>
      <c r="B64" s="14" t="s">
        <v>85</v>
      </c>
      <c r="C64" s="22">
        <v>3</v>
      </c>
      <c r="D64" s="22">
        <v>3</v>
      </c>
      <c r="E64" s="94">
        <v>71</v>
      </c>
      <c r="F64" s="124">
        <f>(D64/D$14)</f>
        <v>1.6224109026012656E-4</v>
      </c>
      <c r="G64" s="95">
        <f>(D64/D$61)</f>
        <v>5.5555555555555552E-2</v>
      </c>
      <c r="H64" s="36">
        <v>570000</v>
      </c>
      <c r="I64" s="96">
        <v>72</v>
      </c>
      <c r="J64" s="43">
        <v>3</v>
      </c>
      <c r="K64" s="92">
        <v>69</v>
      </c>
      <c r="L64" s="124">
        <f>(J64/J$14)</f>
        <v>2.4890068862523852E-4</v>
      </c>
      <c r="M64" s="95">
        <f>(J64/J$61)</f>
        <v>5.5555555555555552E-2</v>
      </c>
      <c r="N64" s="80">
        <f>(J64/D64)</f>
        <v>1</v>
      </c>
      <c r="O64" s="36">
        <v>570000</v>
      </c>
      <c r="P64" s="98">
        <v>71</v>
      </c>
      <c r="Q64" s="99">
        <f>(O64/J64)</f>
        <v>190000</v>
      </c>
      <c r="R64" s="100">
        <v>58</v>
      </c>
      <c r="S64" s="131">
        <f t="shared" si="20"/>
        <v>0</v>
      </c>
      <c r="T64" s="131">
        <f t="shared" si="20"/>
        <v>0</v>
      </c>
      <c r="U64" s="85"/>
      <c r="V64" s="83"/>
      <c r="W64" s="16"/>
      <c r="X64" s="80"/>
      <c r="Y64" s="83"/>
      <c r="Z64" s="81">
        <v>0</v>
      </c>
      <c r="AA64" s="101"/>
      <c r="AB64" s="21">
        <v>0</v>
      </c>
      <c r="AC64" s="22">
        <v>0</v>
      </c>
      <c r="AD64" s="31">
        <v>0</v>
      </c>
      <c r="AE64" s="22">
        <v>0</v>
      </c>
      <c r="AF64" s="22">
        <v>0</v>
      </c>
      <c r="AG64" s="31">
        <v>0</v>
      </c>
      <c r="AH64" s="22">
        <v>0</v>
      </c>
      <c r="AI64" s="22">
        <v>0</v>
      </c>
      <c r="AJ64" s="80"/>
      <c r="AK64" s="36">
        <v>0</v>
      </c>
    </row>
    <row r="65" spans="1:38" x14ac:dyDescent="0.2">
      <c r="A65" s="125">
        <v>52</v>
      </c>
      <c r="B65" s="14" t="s">
        <v>118</v>
      </c>
      <c r="C65" s="22">
        <v>0</v>
      </c>
      <c r="D65" s="22">
        <v>0</v>
      </c>
      <c r="E65" s="22"/>
      <c r="F65" s="80">
        <f>(D65/D$14)</f>
        <v>0</v>
      </c>
      <c r="G65" s="95">
        <f>(D65/D$61)</f>
        <v>0</v>
      </c>
      <c r="H65" s="36">
        <v>0</v>
      </c>
      <c r="I65" s="96"/>
      <c r="J65" s="43">
        <v>0</v>
      </c>
      <c r="K65" s="97"/>
      <c r="L65" s="80">
        <f>(J65/J$14)</f>
        <v>0</v>
      </c>
      <c r="M65" s="95">
        <f>(J65/J$61)</f>
        <v>0</v>
      </c>
      <c r="N65" s="80"/>
      <c r="O65" s="36">
        <v>0</v>
      </c>
      <c r="P65" s="98"/>
      <c r="Q65" s="102"/>
      <c r="R65" s="100"/>
      <c r="S65" s="131">
        <f t="shared" si="20"/>
        <v>0</v>
      </c>
      <c r="T65" s="131">
        <f t="shared" si="20"/>
        <v>0</v>
      </c>
      <c r="U65" s="85"/>
      <c r="V65" s="83"/>
      <c r="W65" s="16"/>
      <c r="X65" s="80"/>
      <c r="Y65" s="83"/>
      <c r="Z65" s="81">
        <v>0</v>
      </c>
      <c r="AA65" s="86"/>
      <c r="AB65" s="23">
        <v>0</v>
      </c>
      <c r="AC65" s="16">
        <v>0</v>
      </c>
      <c r="AD65" s="33">
        <v>0</v>
      </c>
      <c r="AE65" s="16">
        <v>0</v>
      </c>
      <c r="AF65" s="16">
        <v>0</v>
      </c>
      <c r="AG65" s="33">
        <v>0</v>
      </c>
      <c r="AH65" s="16">
        <v>0</v>
      </c>
      <c r="AI65" s="16">
        <v>0</v>
      </c>
      <c r="AJ65" s="80"/>
      <c r="AK65" s="36">
        <v>0</v>
      </c>
    </row>
    <row r="66" spans="1:38" x14ac:dyDescent="0.2">
      <c r="A66" s="125">
        <v>53</v>
      </c>
      <c r="B66" s="14"/>
      <c r="C66" s="19"/>
      <c r="D66" s="19"/>
      <c r="E66" s="94"/>
      <c r="F66" s="95"/>
      <c r="G66" s="95"/>
      <c r="H66" s="59"/>
      <c r="I66" s="20"/>
      <c r="J66" s="43"/>
      <c r="K66" s="92"/>
      <c r="L66" s="95"/>
      <c r="M66" s="95"/>
      <c r="N66" s="80"/>
      <c r="O66" s="59"/>
      <c r="P66" s="85"/>
      <c r="Q66" s="102"/>
      <c r="R66" s="100"/>
      <c r="S66" s="103"/>
      <c r="T66" s="22"/>
      <c r="U66" s="85"/>
      <c r="V66" s="80"/>
      <c r="W66" s="22"/>
      <c r="X66" s="80"/>
      <c r="Y66" s="80"/>
      <c r="Z66" s="31"/>
      <c r="AA66" s="101"/>
      <c r="AB66" s="21"/>
      <c r="AC66" s="22"/>
      <c r="AD66" s="31"/>
      <c r="AE66" s="22"/>
      <c r="AF66" s="22"/>
      <c r="AG66" s="31"/>
      <c r="AH66" s="22"/>
      <c r="AI66" s="22"/>
      <c r="AJ66" s="80"/>
      <c r="AL66" s="5"/>
    </row>
    <row r="67" spans="1:38" s="66" customFormat="1" x14ac:dyDescent="0.2">
      <c r="A67" s="125">
        <v>54</v>
      </c>
      <c r="B67" s="15" t="s">
        <v>14</v>
      </c>
      <c r="C67" s="16">
        <v>1724</v>
      </c>
      <c r="D67" s="16">
        <v>2407</v>
      </c>
      <c r="E67" s="94">
        <v>7</v>
      </c>
      <c r="F67" s="80">
        <f>(D67/D$14)</f>
        <v>0.13017143475204154</v>
      </c>
      <c r="G67" s="95">
        <f>(D67/D$67)</f>
        <v>1</v>
      </c>
      <c r="H67" s="91">
        <v>502947992</v>
      </c>
      <c r="I67" s="96">
        <v>4</v>
      </c>
      <c r="J67" s="43">
        <v>1688</v>
      </c>
      <c r="K67" s="92">
        <v>5</v>
      </c>
      <c r="L67" s="80">
        <f>(J67/J$14)</f>
        <v>0.14004812079980089</v>
      </c>
      <c r="M67" s="95">
        <f>(J67/J$67)</f>
        <v>1</v>
      </c>
      <c r="N67" s="80">
        <f>(J67/D67)</f>
        <v>0.70128791026173665</v>
      </c>
      <c r="O67" s="91">
        <v>412438737</v>
      </c>
      <c r="P67" s="98">
        <v>3</v>
      </c>
      <c r="Q67" s="99">
        <f>(O67/J67)</f>
        <v>244335.74466824645</v>
      </c>
      <c r="R67" s="100">
        <v>19</v>
      </c>
      <c r="S67" s="131">
        <f t="shared" ref="S67:T69" si="21">(AB67+AE67+AH67)</f>
        <v>36</v>
      </c>
      <c r="T67" s="131">
        <f t="shared" si="21"/>
        <v>719</v>
      </c>
      <c r="U67" s="85">
        <v>4</v>
      </c>
      <c r="V67" s="80">
        <f>(T67/D67)</f>
        <v>0.29871208973826341</v>
      </c>
      <c r="W67" s="98">
        <v>18</v>
      </c>
      <c r="X67" s="80">
        <f>(T67/T$14)</f>
        <v>0.11168064616340478</v>
      </c>
      <c r="Y67" s="83">
        <f>(T67/T$67)</f>
        <v>1</v>
      </c>
      <c r="Z67" s="81">
        <v>90509255</v>
      </c>
      <c r="AA67" s="86">
        <v>6</v>
      </c>
      <c r="AB67" s="21">
        <v>18</v>
      </c>
      <c r="AC67" s="22">
        <v>36</v>
      </c>
      <c r="AD67" s="31">
        <v>4890000</v>
      </c>
      <c r="AE67" s="22">
        <v>0</v>
      </c>
      <c r="AF67" s="22">
        <v>0</v>
      </c>
      <c r="AG67" s="31">
        <v>0</v>
      </c>
      <c r="AH67" s="22">
        <v>18</v>
      </c>
      <c r="AI67" s="22">
        <v>683</v>
      </c>
      <c r="AJ67" s="80">
        <f t="shared" ref="AJ67:AJ69" si="22">(AI67/T67)</f>
        <v>0.94993045897079276</v>
      </c>
      <c r="AK67" s="36">
        <v>85619255</v>
      </c>
    </row>
    <row r="68" spans="1:38" s="104" customFormat="1" x14ac:dyDescent="0.2">
      <c r="A68" s="125">
        <v>55</v>
      </c>
      <c r="B68" s="14" t="s">
        <v>45</v>
      </c>
      <c r="C68" s="22">
        <v>287</v>
      </c>
      <c r="D68" s="22">
        <v>515</v>
      </c>
      <c r="E68" s="94">
        <v>18</v>
      </c>
      <c r="F68" s="80">
        <f>(D68/D$14)</f>
        <v>2.7851387161321725E-2</v>
      </c>
      <c r="G68" s="95">
        <f>(D68/D$67)</f>
        <v>0.2139592854175322</v>
      </c>
      <c r="H68" s="36">
        <v>86087019</v>
      </c>
      <c r="I68" s="96">
        <v>18</v>
      </c>
      <c r="J68" s="43">
        <v>281</v>
      </c>
      <c r="K68" s="92">
        <v>18</v>
      </c>
      <c r="L68" s="80">
        <f>(J68/J$14)</f>
        <v>2.3313697834564009E-2</v>
      </c>
      <c r="M68" s="95">
        <f>(J68/J$67)</f>
        <v>0.16646919431279622</v>
      </c>
      <c r="N68" s="80">
        <f>(J68/D68)</f>
        <v>0.54563106796116501</v>
      </c>
      <c r="O68" s="36">
        <v>63736356</v>
      </c>
      <c r="P68" s="98">
        <v>18</v>
      </c>
      <c r="Q68" s="99">
        <f>(O68/J68)</f>
        <v>226819.77224199288</v>
      </c>
      <c r="R68" s="100">
        <v>38</v>
      </c>
      <c r="S68" s="131">
        <f t="shared" si="21"/>
        <v>6</v>
      </c>
      <c r="T68" s="131">
        <f t="shared" si="21"/>
        <v>234</v>
      </c>
      <c r="U68" s="85">
        <v>13</v>
      </c>
      <c r="V68" s="80">
        <f>(T68/D68)</f>
        <v>0.45436893203883494</v>
      </c>
      <c r="W68" s="98">
        <v>14</v>
      </c>
      <c r="X68" s="80">
        <f>(T68/T$14)</f>
        <v>3.6346691519105315E-2</v>
      </c>
      <c r="Y68" s="83">
        <f>(T68/T$67)</f>
        <v>0.32545201668984702</v>
      </c>
      <c r="Z68" s="81">
        <v>22350663</v>
      </c>
      <c r="AA68" s="86">
        <v>14</v>
      </c>
      <c r="AB68" s="21">
        <v>2</v>
      </c>
      <c r="AC68" s="22">
        <v>4</v>
      </c>
      <c r="AD68" s="31">
        <v>490000</v>
      </c>
      <c r="AE68" s="22">
        <v>0</v>
      </c>
      <c r="AF68" s="22">
        <v>0</v>
      </c>
      <c r="AG68" s="31">
        <v>0</v>
      </c>
      <c r="AH68" s="22">
        <v>4</v>
      </c>
      <c r="AI68" s="22">
        <v>230</v>
      </c>
      <c r="AJ68" s="80">
        <f t="shared" si="22"/>
        <v>0.98290598290598286</v>
      </c>
      <c r="AK68" s="36">
        <v>21860663</v>
      </c>
    </row>
    <row r="69" spans="1:38" s="104" customFormat="1" x14ac:dyDescent="0.2">
      <c r="A69" s="125">
        <v>56</v>
      </c>
      <c r="B69" s="14" t="s">
        <v>46</v>
      </c>
      <c r="C69" s="22">
        <v>1437</v>
      </c>
      <c r="D69" s="22">
        <v>1892</v>
      </c>
      <c r="E69" s="94">
        <v>8</v>
      </c>
      <c r="F69" s="80">
        <f>(D69/D$14)</f>
        <v>0.1023200475907198</v>
      </c>
      <c r="G69" s="95">
        <f>(D69/D$67)</f>
        <v>0.78604071458246783</v>
      </c>
      <c r="H69" s="36">
        <v>416860973</v>
      </c>
      <c r="I69" s="96">
        <v>7</v>
      </c>
      <c r="J69" s="43">
        <v>1407</v>
      </c>
      <c r="K69" s="92">
        <v>6</v>
      </c>
      <c r="L69" s="80">
        <f>(J69/J$14)</f>
        <v>0.11673442296523687</v>
      </c>
      <c r="M69" s="95">
        <f>(J69/J$67)</f>
        <v>0.83353080568720384</v>
      </c>
      <c r="N69" s="80">
        <f>(J69/D69)</f>
        <v>0.7436575052854123</v>
      </c>
      <c r="O69" s="36">
        <v>348702381</v>
      </c>
      <c r="P69" s="98">
        <v>4</v>
      </c>
      <c r="Q69" s="99">
        <f>(O69/J69)</f>
        <v>247833.95948827293</v>
      </c>
      <c r="R69" s="100">
        <v>17</v>
      </c>
      <c r="S69" s="131">
        <f t="shared" si="21"/>
        <v>30</v>
      </c>
      <c r="T69" s="131">
        <f t="shared" si="21"/>
        <v>485</v>
      </c>
      <c r="U69" s="85">
        <v>8</v>
      </c>
      <c r="V69" s="80">
        <f>(T69/D69)</f>
        <v>0.25634249471458775</v>
      </c>
      <c r="W69" s="98">
        <v>23</v>
      </c>
      <c r="X69" s="80">
        <f>(T69/T$14)</f>
        <v>7.533395464429947E-2</v>
      </c>
      <c r="Y69" s="83">
        <f>(T69/T$67)</f>
        <v>0.67454798331015298</v>
      </c>
      <c r="Z69" s="81">
        <v>68158592</v>
      </c>
      <c r="AA69" s="86">
        <v>8</v>
      </c>
      <c r="AB69" s="21">
        <v>16</v>
      </c>
      <c r="AC69" s="22">
        <v>32</v>
      </c>
      <c r="AD69" s="31">
        <v>4400000</v>
      </c>
      <c r="AE69" s="22">
        <v>0</v>
      </c>
      <c r="AF69" s="22">
        <v>0</v>
      </c>
      <c r="AG69" s="31">
        <v>0</v>
      </c>
      <c r="AH69" s="22">
        <v>14</v>
      </c>
      <c r="AI69" s="22">
        <v>453</v>
      </c>
      <c r="AJ69" s="80">
        <f t="shared" si="22"/>
        <v>0.93402061855670104</v>
      </c>
      <c r="AK69" s="36">
        <v>63758592</v>
      </c>
      <c r="AL69" s="5"/>
    </row>
    <row r="70" spans="1:38" x14ac:dyDescent="0.2">
      <c r="A70" s="125">
        <v>57</v>
      </c>
      <c r="B70" s="14"/>
      <c r="C70" s="19"/>
      <c r="D70" s="19"/>
      <c r="E70" s="94"/>
      <c r="F70" s="95"/>
      <c r="G70" s="95"/>
      <c r="H70" s="59"/>
      <c r="I70" s="96"/>
      <c r="J70" s="43"/>
      <c r="K70" s="97"/>
      <c r="L70" s="95"/>
      <c r="M70" s="95"/>
      <c r="N70" s="80"/>
      <c r="O70" s="59"/>
      <c r="P70" s="98"/>
      <c r="Q70" s="102"/>
      <c r="R70" s="100"/>
      <c r="S70" s="21"/>
      <c r="T70" s="22"/>
      <c r="U70" s="85"/>
      <c r="V70" s="80"/>
      <c r="W70" s="16"/>
      <c r="X70" s="80"/>
      <c r="Y70" s="80"/>
      <c r="Z70" s="31"/>
      <c r="AA70" s="101"/>
      <c r="AB70" s="21"/>
      <c r="AC70" s="22"/>
      <c r="AD70" s="31"/>
      <c r="AE70" s="22"/>
      <c r="AF70" s="22"/>
      <c r="AG70" s="31"/>
      <c r="AH70" s="22"/>
      <c r="AI70" s="22"/>
      <c r="AJ70" s="80"/>
      <c r="AL70" s="5"/>
    </row>
    <row r="71" spans="1:38" s="66" customFormat="1" x14ac:dyDescent="0.2">
      <c r="A71" s="125">
        <v>58</v>
      </c>
      <c r="B71" s="15" t="s">
        <v>22</v>
      </c>
      <c r="C71" s="16">
        <v>91</v>
      </c>
      <c r="D71" s="16">
        <v>107</v>
      </c>
      <c r="E71" s="94">
        <v>33</v>
      </c>
      <c r="F71" s="80">
        <f>(D71/D$14)</f>
        <v>5.7865988859445135E-3</v>
      </c>
      <c r="G71" s="95">
        <f>(D71/D$71)</f>
        <v>1</v>
      </c>
      <c r="H71" s="91">
        <v>43689614</v>
      </c>
      <c r="I71" s="96">
        <v>28</v>
      </c>
      <c r="J71" s="43">
        <v>86</v>
      </c>
      <c r="K71" s="92">
        <v>32</v>
      </c>
      <c r="L71" s="80">
        <f>(J71/J$14)</f>
        <v>7.1351530739235045E-3</v>
      </c>
      <c r="M71" s="95">
        <f>(J71/J$71)</f>
        <v>1</v>
      </c>
      <c r="N71" s="80">
        <f>(J71/D71)</f>
        <v>0.80373831775700932</v>
      </c>
      <c r="O71" s="91">
        <v>37890614</v>
      </c>
      <c r="P71" s="98">
        <v>26</v>
      </c>
      <c r="Q71" s="99">
        <f>(O71/J71)</f>
        <v>440588.53488372092</v>
      </c>
      <c r="R71" s="100">
        <v>3</v>
      </c>
      <c r="S71" s="131">
        <f>(AB71+AE71+AH71)</f>
        <v>5</v>
      </c>
      <c r="T71" s="131">
        <f>(AC71+AF71+AI71)</f>
        <v>21</v>
      </c>
      <c r="U71" s="85">
        <v>31</v>
      </c>
      <c r="V71" s="80">
        <f>(T71/D71)</f>
        <v>0.19626168224299065</v>
      </c>
      <c r="W71" s="98">
        <v>25</v>
      </c>
      <c r="X71" s="80">
        <f>(T71/T$14)</f>
        <v>3.2618825722273998E-3</v>
      </c>
      <c r="Y71" s="83">
        <f>(T71/T$71)</f>
        <v>1</v>
      </c>
      <c r="Z71" s="81">
        <v>5799000</v>
      </c>
      <c r="AA71" s="86">
        <v>27</v>
      </c>
      <c r="AB71" s="21">
        <v>0</v>
      </c>
      <c r="AC71" s="22">
        <v>0</v>
      </c>
      <c r="AD71" s="31">
        <v>0</v>
      </c>
      <c r="AE71" s="22">
        <v>4</v>
      </c>
      <c r="AF71" s="22">
        <v>14</v>
      </c>
      <c r="AG71" s="31">
        <v>4160000</v>
      </c>
      <c r="AH71" s="22">
        <v>1</v>
      </c>
      <c r="AI71" s="22">
        <v>7</v>
      </c>
      <c r="AJ71" s="80">
        <f>(AI71/T71)</f>
        <v>0.33333333333333331</v>
      </c>
      <c r="AK71" s="36">
        <v>1639000</v>
      </c>
    </row>
    <row r="72" spans="1:38" x14ac:dyDescent="0.2">
      <c r="A72" s="125">
        <v>59</v>
      </c>
      <c r="B72" s="14"/>
      <c r="C72" s="22"/>
      <c r="D72" s="22"/>
      <c r="E72" s="94"/>
      <c r="F72" s="95"/>
      <c r="G72" s="95"/>
      <c r="H72" s="36"/>
      <c r="I72" s="96"/>
      <c r="J72" s="43"/>
      <c r="K72" s="97"/>
      <c r="L72" s="95"/>
      <c r="M72" s="95"/>
      <c r="N72" s="80"/>
      <c r="O72" s="36"/>
      <c r="P72" s="98"/>
      <c r="Q72" s="102"/>
      <c r="R72" s="100"/>
      <c r="S72" s="103"/>
      <c r="T72" s="22"/>
      <c r="U72" s="85"/>
      <c r="V72" s="80"/>
      <c r="W72" s="16"/>
      <c r="X72" s="80"/>
      <c r="Y72" s="80"/>
      <c r="Z72" s="31"/>
      <c r="AA72" s="101"/>
      <c r="AB72" s="21"/>
      <c r="AC72" s="22"/>
      <c r="AD72" s="31"/>
      <c r="AE72" s="22"/>
      <c r="AF72" s="22"/>
      <c r="AG72" s="31"/>
      <c r="AH72" s="22"/>
      <c r="AI72" s="22"/>
      <c r="AJ72" s="80"/>
    </row>
    <row r="73" spans="1:38" s="66" customFormat="1" x14ac:dyDescent="0.2">
      <c r="A73" s="125">
        <v>60</v>
      </c>
      <c r="B73" s="15" t="s">
        <v>12</v>
      </c>
      <c r="C73" s="16">
        <v>816</v>
      </c>
      <c r="D73" s="16">
        <v>930</v>
      </c>
      <c r="E73" s="94">
        <v>10</v>
      </c>
      <c r="F73" s="80">
        <f>(D73/D$14)</f>
        <v>5.0294737980639229E-2</v>
      </c>
      <c r="G73" s="95">
        <f>(D73/D$73)</f>
        <v>1</v>
      </c>
      <c r="H73" s="91">
        <v>204433109</v>
      </c>
      <c r="I73" s="96">
        <v>10</v>
      </c>
      <c r="J73" s="43">
        <v>806</v>
      </c>
      <c r="K73" s="92">
        <v>7</v>
      </c>
      <c r="L73" s="80">
        <f>(J73/J$14)</f>
        <v>6.6871318343980746E-2</v>
      </c>
      <c r="M73" s="95">
        <f>(J73/J$73)</f>
        <v>1</v>
      </c>
      <c r="N73" s="80">
        <f>(J73/D73)</f>
        <v>0.8666666666666667</v>
      </c>
      <c r="O73" s="91">
        <v>189922889</v>
      </c>
      <c r="P73" s="98">
        <v>7</v>
      </c>
      <c r="Q73" s="99">
        <f>(O73/J73)</f>
        <v>235636.33870967742</v>
      </c>
      <c r="R73" s="100">
        <v>29</v>
      </c>
      <c r="S73" s="131">
        <f t="shared" ref="S73:T77" si="23">(AB73+AE73+AH73)</f>
        <v>10</v>
      </c>
      <c r="T73" s="131">
        <f t="shared" si="23"/>
        <v>124</v>
      </c>
      <c r="U73" s="85">
        <v>15</v>
      </c>
      <c r="V73" s="80">
        <f>(T73/D73)</f>
        <v>0.13333333333333333</v>
      </c>
      <c r="W73" s="98">
        <v>30</v>
      </c>
      <c r="X73" s="80">
        <f>(T73/T$14)</f>
        <v>1.9260639950295123E-2</v>
      </c>
      <c r="Y73" s="83">
        <f>(T73/T$73)</f>
        <v>1</v>
      </c>
      <c r="Z73" s="81">
        <v>14510220</v>
      </c>
      <c r="AA73" s="86">
        <v>17</v>
      </c>
      <c r="AB73" s="23">
        <v>6</v>
      </c>
      <c r="AC73" s="16">
        <v>12</v>
      </c>
      <c r="AD73" s="33">
        <v>3140220</v>
      </c>
      <c r="AE73" s="16">
        <v>0</v>
      </c>
      <c r="AF73" s="16">
        <v>0</v>
      </c>
      <c r="AG73" s="33">
        <v>0</v>
      </c>
      <c r="AH73" s="16">
        <v>4</v>
      </c>
      <c r="AI73" s="16">
        <v>112</v>
      </c>
      <c r="AJ73" s="80">
        <f>(AI73/T73)</f>
        <v>0.90322580645161288</v>
      </c>
      <c r="AK73" s="12">
        <v>11370000</v>
      </c>
    </row>
    <row r="74" spans="1:38" x14ac:dyDescent="0.2">
      <c r="A74" s="125">
        <v>61</v>
      </c>
      <c r="B74" s="14" t="s">
        <v>47</v>
      </c>
      <c r="C74" s="22">
        <v>9</v>
      </c>
      <c r="D74" s="22">
        <v>9</v>
      </c>
      <c r="E74" s="94">
        <v>63</v>
      </c>
      <c r="F74" s="124">
        <f>(D74/D$14)</f>
        <v>4.8672327078037967E-4</v>
      </c>
      <c r="G74" s="95">
        <f>(D74/D$73)</f>
        <v>9.6774193548387101E-3</v>
      </c>
      <c r="H74" s="36">
        <v>3621300</v>
      </c>
      <c r="I74" s="96">
        <v>57</v>
      </c>
      <c r="J74" s="43">
        <v>9</v>
      </c>
      <c r="K74" s="92">
        <v>61</v>
      </c>
      <c r="L74" s="124">
        <f>(J74/J$14)</f>
        <v>7.467020658757156E-4</v>
      </c>
      <c r="M74" s="95">
        <f>(J74/J$73)</f>
        <v>1.1166253101736972E-2</v>
      </c>
      <c r="N74" s="80">
        <f>(J74/D74)</f>
        <v>1</v>
      </c>
      <c r="O74" s="36">
        <v>3621300</v>
      </c>
      <c r="P74" s="98">
        <v>55</v>
      </c>
      <c r="Q74" s="99">
        <f>(O74/J74)</f>
        <v>402366.66666666669</v>
      </c>
      <c r="R74" s="100">
        <v>4</v>
      </c>
      <c r="S74" s="131">
        <f t="shared" si="23"/>
        <v>0</v>
      </c>
      <c r="T74" s="131">
        <f t="shared" si="23"/>
        <v>0</v>
      </c>
      <c r="U74" s="98"/>
      <c r="V74" s="83"/>
      <c r="W74" s="16"/>
      <c r="X74" s="80"/>
      <c r="Y74" s="83"/>
      <c r="Z74" s="81">
        <v>0</v>
      </c>
      <c r="AA74" s="101"/>
      <c r="AB74" s="21">
        <v>0</v>
      </c>
      <c r="AC74" s="22">
        <v>0</v>
      </c>
      <c r="AD74" s="31">
        <v>0</v>
      </c>
      <c r="AE74" s="22">
        <v>0</v>
      </c>
      <c r="AF74" s="22">
        <v>0</v>
      </c>
      <c r="AG74" s="31">
        <v>0</v>
      </c>
      <c r="AH74" s="22">
        <v>0</v>
      </c>
      <c r="AI74" s="22">
        <v>0</v>
      </c>
      <c r="AJ74" s="80"/>
      <c r="AK74" s="12">
        <v>0</v>
      </c>
    </row>
    <row r="75" spans="1:38" x14ac:dyDescent="0.2">
      <c r="A75" s="125">
        <v>62</v>
      </c>
      <c r="B75" s="14" t="s">
        <v>119</v>
      </c>
      <c r="C75" s="22">
        <v>48</v>
      </c>
      <c r="D75" s="22">
        <v>93</v>
      </c>
      <c r="E75" s="94">
        <v>34</v>
      </c>
      <c r="F75" s="80">
        <f>(D75/D$14)</f>
        <v>5.0294737980639227E-3</v>
      </c>
      <c r="G75" s="95">
        <f>(D75/D$73)</f>
        <v>0.1</v>
      </c>
      <c r="H75" s="36">
        <v>10222000</v>
      </c>
      <c r="I75" s="96">
        <v>46</v>
      </c>
      <c r="J75" s="43">
        <v>46</v>
      </c>
      <c r="K75" s="92">
        <v>40</v>
      </c>
      <c r="L75" s="80">
        <f>(J75/J$14)</f>
        <v>3.8164772255869909E-3</v>
      </c>
      <c r="M75" s="95">
        <f>(J75/J$73)</f>
        <v>5.7071960297766747E-2</v>
      </c>
      <c r="N75" s="80">
        <f>(J75/D75)</f>
        <v>0.4946236559139785</v>
      </c>
      <c r="O75" s="36">
        <v>8202000</v>
      </c>
      <c r="P75" s="98">
        <v>47</v>
      </c>
      <c r="Q75" s="99">
        <f>(O75/J75)</f>
        <v>178304.34782608695</v>
      </c>
      <c r="R75" s="100">
        <v>62</v>
      </c>
      <c r="S75" s="131">
        <f t="shared" si="23"/>
        <v>2</v>
      </c>
      <c r="T75" s="131">
        <f t="shared" si="23"/>
        <v>47</v>
      </c>
      <c r="U75" s="85">
        <v>26</v>
      </c>
      <c r="V75" s="80">
        <f>(T75/D75)</f>
        <v>0.5053763440860215</v>
      </c>
      <c r="W75" s="98">
        <v>12</v>
      </c>
      <c r="X75" s="80">
        <f>(T75/T$14)</f>
        <v>7.3004038521279901E-3</v>
      </c>
      <c r="Y75" s="83">
        <f>(T75/T$73)</f>
        <v>0.37903225806451613</v>
      </c>
      <c r="Z75" s="81">
        <v>2020000</v>
      </c>
      <c r="AA75" s="86">
        <v>35</v>
      </c>
      <c r="AB75" s="23">
        <v>0</v>
      </c>
      <c r="AC75" s="16">
        <v>0</v>
      </c>
      <c r="AD75" s="33">
        <v>0</v>
      </c>
      <c r="AE75" s="16">
        <v>0</v>
      </c>
      <c r="AF75" s="16">
        <v>0</v>
      </c>
      <c r="AG75" s="33">
        <v>0</v>
      </c>
      <c r="AH75" s="16">
        <v>2</v>
      </c>
      <c r="AI75" s="16">
        <v>47</v>
      </c>
      <c r="AJ75" s="80">
        <f t="shared" ref="AJ75:AJ76" si="24">(AI75/T75)</f>
        <v>1</v>
      </c>
      <c r="AK75" s="12">
        <v>2020000</v>
      </c>
    </row>
    <row r="76" spans="1:38" x14ac:dyDescent="0.2">
      <c r="A76" s="125">
        <v>63</v>
      </c>
      <c r="B76" s="14" t="s">
        <v>48</v>
      </c>
      <c r="C76" s="22">
        <v>679</v>
      </c>
      <c r="D76" s="22">
        <v>742</v>
      </c>
      <c r="E76" s="94">
        <v>14</v>
      </c>
      <c r="F76" s="80">
        <f>(D76/D$14)</f>
        <v>4.0127629657671297E-2</v>
      </c>
      <c r="G76" s="95">
        <f>(D76/D$73)</f>
        <v>0.7978494623655914</v>
      </c>
      <c r="H76" s="36">
        <v>171494864</v>
      </c>
      <c r="I76" s="96">
        <v>14</v>
      </c>
      <c r="J76" s="43">
        <v>677</v>
      </c>
      <c r="K76" s="92">
        <v>12</v>
      </c>
      <c r="L76" s="80">
        <f>(J76/J$14)</f>
        <v>5.6168588733095492E-2</v>
      </c>
      <c r="M76" s="95">
        <f>(J76/J$73)</f>
        <v>0.83995037220843671</v>
      </c>
      <c r="N76" s="80">
        <f>(J76/D76)</f>
        <v>0.91239892183288407</v>
      </c>
      <c r="O76" s="36">
        <v>162144864</v>
      </c>
      <c r="P76" s="98">
        <v>12</v>
      </c>
      <c r="Q76" s="99">
        <f>(O76/J76)</f>
        <v>239504.96898079762</v>
      </c>
      <c r="R76" s="100">
        <v>22</v>
      </c>
      <c r="S76" s="131">
        <f t="shared" si="23"/>
        <v>2</v>
      </c>
      <c r="T76" s="131">
        <f t="shared" si="23"/>
        <v>65</v>
      </c>
      <c r="U76" s="85">
        <v>23</v>
      </c>
      <c r="V76" s="80">
        <f>(T76/D76)</f>
        <v>8.7601078167115903E-2</v>
      </c>
      <c r="W76" s="98">
        <v>37</v>
      </c>
      <c r="X76" s="80">
        <f>(T76/T$14)</f>
        <v>1.0096303199751475E-2</v>
      </c>
      <c r="Y76" s="83">
        <f>(T76/T$73)</f>
        <v>0.52419354838709675</v>
      </c>
      <c r="Z76" s="81">
        <v>9350000</v>
      </c>
      <c r="AA76" s="86">
        <v>23</v>
      </c>
      <c r="AB76" s="21">
        <v>0</v>
      </c>
      <c r="AC76" s="22">
        <v>0</v>
      </c>
      <c r="AD76" s="31">
        <v>0</v>
      </c>
      <c r="AE76" s="22">
        <v>0</v>
      </c>
      <c r="AF76" s="22">
        <v>0</v>
      </c>
      <c r="AG76" s="31">
        <v>0</v>
      </c>
      <c r="AH76" s="22">
        <v>2</v>
      </c>
      <c r="AI76" s="22">
        <v>65</v>
      </c>
      <c r="AJ76" s="80">
        <f t="shared" si="24"/>
        <v>1</v>
      </c>
      <c r="AK76" s="12">
        <v>9350000</v>
      </c>
    </row>
    <row r="77" spans="1:38" x14ac:dyDescent="0.2">
      <c r="A77" s="125">
        <v>64</v>
      </c>
      <c r="B77" s="14" t="s">
        <v>49</v>
      </c>
      <c r="C77" s="22">
        <v>80</v>
      </c>
      <c r="D77" s="22">
        <v>86</v>
      </c>
      <c r="E77" s="94">
        <v>36</v>
      </c>
      <c r="F77" s="80">
        <f>(D77/D$14)</f>
        <v>4.6509112541236273E-3</v>
      </c>
      <c r="G77" s="95">
        <f>(D77/D$73)</f>
        <v>9.2473118279569888E-2</v>
      </c>
      <c r="H77" s="36">
        <v>19094945</v>
      </c>
      <c r="I77" s="96">
        <v>35</v>
      </c>
      <c r="J77" s="43">
        <v>74</v>
      </c>
      <c r="K77" s="92">
        <v>34</v>
      </c>
      <c r="L77" s="80">
        <f>(J77/J$14)</f>
        <v>6.1395503194225506E-3</v>
      </c>
      <c r="M77" s="95">
        <f>(J77/J$73)</f>
        <v>9.1811414392059559E-2</v>
      </c>
      <c r="N77" s="80">
        <f>(J77/D77)</f>
        <v>0.86046511627906974</v>
      </c>
      <c r="O77" s="36">
        <v>15954725</v>
      </c>
      <c r="P77" s="98">
        <v>35</v>
      </c>
      <c r="Q77" s="99">
        <f>(O77/J77)</f>
        <v>215604.39189189189</v>
      </c>
      <c r="R77" s="100">
        <v>45</v>
      </c>
      <c r="S77" s="131">
        <f t="shared" si="23"/>
        <v>6</v>
      </c>
      <c r="T77" s="131">
        <f t="shared" si="23"/>
        <v>12</v>
      </c>
      <c r="U77" s="85">
        <v>35</v>
      </c>
      <c r="V77" s="80">
        <f>(T77/D77)</f>
        <v>0.13953488372093023</v>
      </c>
      <c r="W77" s="98">
        <v>29</v>
      </c>
      <c r="X77" s="80">
        <f>(T77/T$14)</f>
        <v>1.863932898415657E-3</v>
      </c>
      <c r="Y77" s="83">
        <f>(T77/T$73)</f>
        <v>9.6774193548387094E-2</v>
      </c>
      <c r="Z77" s="81">
        <v>3140220</v>
      </c>
      <c r="AA77" s="86">
        <v>32</v>
      </c>
      <c r="AB77" s="21">
        <v>6</v>
      </c>
      <c r="AC77" s="22">
        <v>12</v>
      </c>
      <c r="AD77" s="31">
        <v>3140220</v>
      </c>
      <c r="AE77" s="22">
        <v>0</v>
      </c>
      <c r="AF77" s="22">
        <v>0</v>
      </c>
      <c r="AG77" s="31">
        <v>0</v>
      </c>
      <c r="AH77" s="22">
        <v>0</v>
      </c>
      <c r="AI77" s="22">
        <v>0</v>
      </c>
      <c r="AJ77" s="80"/>
      <c r="AK77" s="12">
        <v>0</v>
      </c>
    </row>
    <row r="78" spans="1:38" s="104" customFormat="1" x14ac:dyDescent="0.2">
      <c r="A78" s="125">
        <v>65</v>
      </c>
      <c r="B78" s="14"/>
      <c r="C78" s="19"/>
      <c r="D78" s="19"/>
      <c r="E78" s="94"/>
      <c r="F78" s="95"/>
      <c r="G78" s="95"/>
      <c r="H78" s="59"/>
      <c r="I78" s="96"/>
      <c r="J78" s="43"/>
      <c r="K78" s="97"/>
      <c r="L78" s="95"/>
      <c r="M78" s="95"/>
      <c r="N78" s="80"/>
      <c r="O78" s="59"/>
      <c r="P78" s="98"/>
      <c r="Q78" s="102"/>
      <c r="R78" s="82"/>
      <c r="S78" s="108"/>
      <c r="T78" s="22"/>
      <c r="U78" s="85"/>
      <c r="V78" s="80"/>
      <c r="W78" s="16"/>
      <c r="X78" s="80"/>
      <c r="Y78" s="80"/>
      <c r="Z78" s="31"/>
      <c r="AA78" s="101"/>
      <c r="AB78" s="21"/>
      <c r="AC78" s="22"/>
      <c r="AD78" s="31"/>
      <c r="AE78" s="22"/>
      <c r="AF78" s="22"/>
      <c r="AG78" s="31"/>
      <c r="AH78" s="22"/>
      <c r="AI78" s="22"/>
      <c r="AJ78" s="80"/>
      <c r="AK78" s="36"/>
      <c r="AL78" s="5"/>
    </row>
    <row r="79" spans="1:38" s="66" customFormat="1" x14ac:dyDescent="0.2">
      <c r="A79" s="125">
        <v>66</v>
      </c>
      <c r="B79" s="15" t="s">
        <v>13</v>
      </c>
      <c r="C79" s="16">
        <v>763</v>
      </c>
      <c r="D79" s="16">
        <v>779</v>
      </c>
      <c r="E79" s="94">
        <v>11</v>
      </c>
      <c r="F79" s="80">
        <f>(D79/D$14)</f>
        <v>4.2128603104212861E-2</v>
      </c>
      <c r="G79" s="95">
        <f>(D79/D$79)</f>
        <v>1</v>
      </c>
      <c r="H79" s="91">
        <v>180051215</v>
      </c>
      <c r="I79" s="96">
        <v>12</v>
      </c>
      <c r="J79" s="43">
        <v>761</v>
      </c>
      <c r="K79" s="92">
        <v>9</v>
      </c>
      <c r="L79" s="80">
        <f>(J79/J$14)</f>
        <v>6.313780801460217E-2</v>
      </c>
      <c r="M79" s="95">
        <f>(J79/J$79)</f>
        <v>1</v>
      </c>
      <c r="N79" s="80">
        <f>(J79/D79)</f>
        <v>0.97689345314505782</v>
      </c>
      <c r="O79" s="91">
        <v>178251215</v>
      </c>
      <c r="P79" s="98">
        <v>10</v>
      </c>
      <c r="Q79" s="99">
        <f>(O79/J79)</f>
        <v>234232.87122207621</v>
      </c>
      <c r="R79" s="100">
        <v>32</v>
      </c>
      <c r="S79" s="131">
        <f>(AB79+AE79+AH79)</f>
        <v>2</v>
      </c>
      <c r="T79" s="131">
        <f>(AC79+AF79+AI79)</f>
        <v>18</v>
      </c>
      <c r="U79" s="85">
        <v>32</v>
      </c>
      <c r="V79" s="80">
        <f>(T79/D79)</f>
        <v>2.3106546854942234E-2</v>
      </c>
      <c r="W79" s="98">
        <v>40</v>
      </c>
      <c r="X79" s="80">
        <f>(T79/T$14)</f>
        <v>2.7958993476234857E-3</v>
      </c>
      <c r="Y79" s="83">
        <f>(T79/T$79)</f>
        <v>1</v>
      </c>
      <c r="Z79" s="81">
        <v>1800000</v>
      </c>
      <c r="AA79" s="86">
        <v>36</v>
      </c>
      <c r="AB79" s="21">
        <v>1</v>
      </c>
      <c r="AC79" s="22">
        <v>2</v>
      </c>
      <c r="AD79" s="31">
        <v>300000</v>
      </c>
      <c r="AE79" s="22">
        <v>0</v>
      </c>
      <c r="AF79" s="22">
        <v>0</v>
      </c>
      <c r="AG79" s="31">
        <v>0</v>
      </c>
      <c r="AH79" s="22">
        <v>1</v>
      </c>
      <c r="AI79" s="22">
        <v>16</v>
      </c>
      <c r="AJ79" s="80">
        <f>(AI79/T79)</f>
        <v>0.88888888888888884</v>
      </c>
      <c r="AK79" s="36">
        <v>1500000</v>
      </c>
      <c r="AL79" s="1"/>
    </row>
    <row r="80" spans="1:38" x14ac:dyDescent="0.2">
      <c r="A80" s="125">
        <v>67</v>
      </c>
      <c r="B80" s="14"/>
      <c r="C80" s="22"/>
      <c r="D80" s="22"/>
      <c r="E80" s="94"/>
      <c r="F80" s="95"/>
      <c r="G80" s="95"/>
      <c r="H80" s="36"/>
      <c r="I80" s="96"/>
      <c r="J80" s="43"/>
      <c r="K80" s="97"/>
      <c r="L80" s="95"/>
      <c r="M80" s="95"/>
      <c r="N80" s="80"/>
      <c r="O80" s="36"/>
      <c r="P80" s="98"/>
      <c r="Q80" s="102"/>
      <c r="R80" s="100"/>
      <c r="S80" s="103"/>
      <c r="T80" s="22"/>
      <c r="U80" s="85"/>
      <c r="V80" s="80"/>
      <c r="W80" s="16"/>
      <c r="X80" s="80"/>
      <c r="Y80" s="80"/>
      <c r="Z80" s="31"/>
      <c r="AA80" s="86"/>
      <c r="AB80" s="23"/>
      <c r="AC80" s="16"/>
      <c r="AD80" s="33"/>
      <c r="AE80" s="16"/>
      <c r="AF80" s="16"/>
      <c r="AG80" s="33"/>
      <c r="AH80" s="16"/>
      <c r="AI80" s="16"/>
      <c r="AJ80" s="80"/>
    </row>
    <row r="81" spans="1:38" s="66" customFormat="1" x14ac:dyDescent="0.2">
      <c r="A81" s="125">
        <v>68</v>
      </c>
      <c r="B81" s="15" t="s">
        <v>26</v>
      </c>
      <c r="C81" s="16">
        <v>25</v>
      </c>
      <c r="D81" s="16">
        <v>25</v>
      </c>
      <c r="E81" s="94">
        <v>53</v>
      </c>
      <c r="F81" s="80">
        <f t="shared" ref="F81:F87" si="25">(D81/D$14)</f>
        <v>1.3520090855010545E-3</v>
      </c>
      <c r="G81" s="95">
        <f t="shared" ref="G81:G87" si="26">(D81/D$81)</f>
        <v>1</v>
      </c>
      <c r="H81" s="91">
        <v>6414837</v>
      </c>
      <c r="I81" s="96">
        <v>52</v>
      </c>
      <c r="J81" s="43">
        <v>25</v>
      </c>
      <c r="K81" s="92">
        <v>49</v>
      </c>
      <c r="L81" s="80">
        <f t="shared" ref="L81:L87" si="27">(J81/J$14)</f>
        <v>2.074172405210321E-3</v>
      </c>
      <c r="M81" s="95">
        <f t="shared" ref="M81:M87" si="28">(J81/J$81)</f>
        <v>1</v>
      </c>
      <c r="N81" s="80">
        <f>(J81/D81)</f>
        <v>1</v>
      </c>
      <c r="O81" s="91">
        <v>6414837</v>
      </c>
      <c r="P81" s="98">
        <v>48</v>
      </c>
      <c r="Q81" s="99">
        <f>(O81/J81)</f>
        <v>256593.48</v>
      </c>
      <c r="R81" s="100">
        <v>14</v>
      </c>
      <c r="S81" s="131">
        <f t="shared" ref="S81:T87" si="29">(AB81+AE81+AH81)</f>
        <v>0</v>
      </c>
      <c r="T81" s="131">
        <f t="shared" si="29"/>
        <v>0</v>
      </c>
      <c r="U81" s="85"/>
      <c r="V81" s="83"/>
      <c r="W81" s="16"/>
      <c r="X81" s="80"/>
      <c r="Y81" s="83"/>
      <c r="Z81" s="81">
        <v>0</v>
      </c>
      <c r="AA81" s="101"/>
      <c r="AB81" s="21">
        <v>0</v>
      </c>
      <c r="AC81" s="22">
        <v>0</v>
      </c>
      <c r="AD81" s="31">
        <v>0</v>
      </c>
      <c r="AE81" s="22">
        <v>0</v>
      </c>
      <c r="AF81" s="22">
        <v>0</v>
      </c>
      <c r="AG81" s="31">
        <v>0</v>
      </c>
      <c r="AH81" s="22">
        <v>0</v>
      </c>
      <c r="AI81" s="22">
        <v>0</v>
      </c>
      <c r="AJ81" s="80"/>
      <c r="AK81" s="36">
        <v>0</v>
      </c>
      <c r="AL81" s="1"/>
    </row>
    <row r="82" spans="1:38" s="104" customFormat="1" x14ac:dyDescent="0.2">
      <c r="A82" s="125">
        <v>69</v>
      </c>
      <c r="B82" s="14" t="s">
        <v>71</v>
      </c>
      <c r="C82" s="22">
        <v>0</v>
      </c>
      <c r="D82" s="22">
        <v>0</v>
      </c>
      <c r="E82" s="94"/>
      <c r="F82" s="80">
        <f t="shared" si="25"/>
        <v>0</v>
      </c>
      <c r="G82" s="95">
        <f t="shared" si="26"/>
        <v>0</v>
      </c>
      <c r="H82" s="36">
        <v>0</v>
      </c>
      <c r="I82" s="20"/>
      <c r="J82" s="43">
        <v>0</v>
      </c>
      <c r="K82" s="92"/>
      <c r="L82" s="80">
        <f t="shared" si="27"/>
        <v>0</v>
      </c>
      <c r="M82" s="95">
        <f t="shared" si="28"/>
        <v>0</v>
      </c>
      <c r="N82" s="80"/>
      <c r="O82" s="36">
        <v>0</v>
      </c>
      <c r="P82" s="85"/>
      <c r="Q82" s="99"/>
      <c r="R82" s="100"/>
      <c r="S82" s="131">
        <f t="shared" si="29"/>
        <v>0</v>
      </c>
      <c r="T82" s="131">
        <f t="shared" si="29"/>
        <v>0</v>
      </c>
      <c r="U82" s="85"/>
      <c r="V82" s="83"/>
      <c r="W82" s="16"/>
      <c r="X82" s="80"/>
      <c r="Y82" s="83"/>
      <c r="Z82" s="81">
        <v>0</v>
      </c>
      <c r="AA82" s="101"/>
      <c r="AB82" s="21">
        <v>0</v>
      </c>
      <c r="AC82" s="22">
        <v>0</v>
      </c>
      <c r="AD82" s="31">
        <v>0</v>
      </c>
      <c r="AE82" s="22">
        <v>0</v>
      </c>
      <c r="AF82" s="22">
        <v>0</v>
      </c>
      <c r="AG82" s="31">
        <v>0</v>
      </c>
      <c r="AH82" s="22">
        <v>0</v>
      </c>
      <c r="AI82" s="22">
        <v>0</v>
      </c>
      <c r="AJ82" s="80"/>
      <c r="AK82" s="36">
        <v>0</v>
      </c>
      <c r="AL82" s="5"/>
    </row>
    <row r="83" spans="1:38" x14ac:dyDescent="0.2">
      <c r="A83" s="125">
        <v>70</v>
      </c>
      <c r="B83" s="14" t="s">
        <v>73</v>
      </c>
      <c r="C83" s="22">
        <v>1</v>
      </c>
      <c r="D83" s="22">
        <v>1</v>
      </c>
      <c r="E83" s="94">
        <v>78</v>
      </c>
      <c r="F83" s="124">
        <f t="shared" si="25"/>
        <v>5.4080363420042185E-5</v>
      </c>
      <c r="G83" s="95">
        <f t="shared" si="26"/>
        <v>0.04</v>
      </c>
      <c r="H83" s="36">
        <v>400000</v>
      </c>
      <c r="I83" s="96">
        <v>74</v>
      </c>
      <c r="J83" s="43">
        <v>1</v>
      </c>
      <c r="K83" s="92">
        <v>78</v>
      </c>
      <c r="L83" s="124">
        <f t="shared" si="27"/>
        <v>8.2966896208412839E-5</v>
      </c>
      <c r="M83" s="95">
        <f t="shared" si="28"/>
        <v>0.04</v>
      </c>
      <c r="N83" s="80">
        <f>(J83/D83)</f>
        <v>1</v>
      </c>
      <c r="O83" s="36">
        <v>400000</v>
      </c>
      <c r="P83" s="98">
        <v>73</v>
      </c>
      <c r="Q83" s="99">
        <f>(O83/J83)</f>
        <v>400000</v>
      </c>
      <c r="R83" s="100">
        <v>5</v>
      </c>
      <c r="S83" s="131">
        <f t="shared" si="29"/>
        <v>0</v>
      </c>
      <c r="T83" s="131">
        <f t="shared" si="29"/>
        <v>0</v>
      </c>
      <c r="U83" s="85"/>
      <c r="V83" s="83"/>
      <c r="W83" s="16"/>
      <c r="X83" s="80"/>
      <c r="Y83" s="83"/>
      <c r="Z83" s="81">
        <v>0</v>
      </c>
      <c r="AA83" s="86"/>
      <c r="AB83" s="23">
        <v>0</v>
      </c>
      <c r="AC83" s="16">
        <v>0</v>
      </c>
      <c r="AD83" s="33">
        <v>0</v>
      </c>
      <c r="AE83" s="16">
        <v>0</v>
      </c>
      <c r="AF83" s="16">
        <v>0</v>
      </c>
      <c r="AG83" s="33">
        <v>0</v>
      </c>
      <c r="AH83" s="16">
        <v>0</v>
      </c>
      <c r="AI83" s="16">
        <v>0</v>
      </c>
      <c r="AJ83" s="80"/>
      <c r="AK83" s="36">
        <v>0</v>
      </c>
    </row>
    <row r="84" spans="1:38" x14ac:dyDescent="0.2">
      <c r="A84" s="125">
        <v>71</v>
      </c>
      <c r="B84" s="14" t="s">
        <v>80</v>
      </c>
      <c r="C84" s="22">
        <v>0</v>
      </c>
      <c r="D84" s="22">
        <v>0</v>
      </c>
      <c r="E84" s="94"/>
      <c r="F84" s="80">
        <f t="shared" si="25"/>
        <v>0</v>
      </c>
      <c r="G84" s="95">
        <f t="shared" si="26"/>
        <v>0</v>
      </c>
      <c r="H84" s="36">
        <v>0</v>
      </c>
      <c r="I84" s="96"/>
      <c r="J84" s="43">
        <v>0</v>
      </c>
      <c r="K84" s="97"/>
      <c r="L84" s="80">
        <f t="shared" si="27"/>
        <v>0</v>
      </c>
      <c r="M84" s="95">
        <f t="shared" si="28"/>
        <v>0</v>
      </c>
      <c r="N84" s="80"/>
      <c r="O84" s="36">
        <v>0</v>
      </c>
      <c r="P84" s="98"/>
      <c r="Q84" s="99"/>
      <c r="R84" s="100"/>
      <c r="S84" s="131">
        <f t="shared" si="29"/>
        <v>0</v>
      </c>
      <c r="T84" s="131">
        <f t="shared" si="29"/>
        <v>0</v>
      </c>
      <c r="U84" s="85"/>
      <c r="V84" s="83"/>
      <c r="W84" s="16"/>
      <c r="X84" s="80"/>
      <c r="Y84" s="83"/>
      <c r="Z84" s="81">
        <v>0</v>
      </c>
      <c r="AA84" s="101"/>
      <c r="AB84" s="21">
        <v>0</v>
      </c>
      <c r="AC84" s="22">
        <v>0</v>
      </c>
      <c r="AD84" s="31">
        <v>0</v>
      </c>
      <c r="AE84" s="22">
        <v>0</v>
      </c>
      <c r="AF84" s="22">
        <v>0</v>
      </c>
      <c r="AG84" s="31">
        <v>0</v>
      </c>
      <c r="AH84" s="22">
        <v>0</v>
      </c>
      <c r="AI84" s="22">
        <v>0</v>
      </c>
      <c r="AJ84" s="80"/>
      <c r="AK84" s="36">
        <v>0</v>
      </c>
    </row>
    <row r="85" spans="1:38" x14ac:dyDescent="0.2">
      <c r="A85" s="125">
        <v>72</v>
      </c>
      <c r="B85" s="14" t="s">
        <v>50</v>
      </c>
      <c r="C85" s="22">
        <v>24</v>
      </c>
      <c r="D85" s="22">
        <v>24</v>
      </c>
      <c r="E85" s="94">
        <v>55</v>
      </c>
      <c r="F85" s="80">
        <f t="shared" si="25"/>
        <v>1.2979287220810124E-3</v>
      </c>
      <c r="G85" s="95">
        <f t="shared" si="26"/>
        <v>0.96</v>
      </c>
      <c r="H85" s="36">
        <v>6014837</v>
      </c>
      <c r="I85" s="96">
        <v>55</v>
      </c>
      <c r="J85" s="43">
        <v>24</v>
      </c>
      <c r="K85" s="92">
        <v>52</v>
      </c>
      <c r="L85" s="80">
        <f t="shared" si="27"/>
        <v>1.9912055090019081E-3</v>
      </c>
      <c r="M85" s="95">
        <f t="shared" si="28"/>
        <v>0.96</v>
      </c>
      <c r="N85" s="80">
        <f>(J85/D85)</f>
        <v>1</v>
      </c>
      <c r="O85" s="36">
        <v>6014837</v>
      </c>
      <c r="P85" s="98">
        <v>51</v>
      </c>
      <c r="Q85" s="99">
        <f>(O85/J85)</f>
        <v>250618.20833333334</v>
      </c>
      <c r="R85" s="100">
        <v>15</v>
      </c>
      <c r="S85" s="131">
        <f t="shared" si="29"/>
        <v>0</v>
      </c>
      <c r="T85" s="131">
        <f t="shared" si="29"/>
        <v>0</v>
      </c>
      <c r="U85" s="98"/>
      <c r="V85" s="83"/>
      <c r="W85" s="22"/>
      <c r="X85" s="80"/>
      <c r="Y85" s="83"/>
      <c r="Z85" s="81">
        <v>0</v>
      </c>
      <c r="AA85" s="101"/>
      <c r="AB85" s="21">
        <v>0</v>
      </c>
      <c r="AC85" s="22">
        <v>0</v>
      </c>
      <c r="AD85" s="31">
        <v>0</v>
      </c>
      <c r="AE85" s="22">
        <v>0</v>
      </c>
      <c r="AF85" s="22">
        <v>0</v>
      </c>
      <c r="AG85" s="31">
        <v>0</v>
      </c>
      <c r="AH85" s="22">
        <v>0</v>
      </c>
      <c r="AI85" s="22">
        <v>0</v>
      </c>
      <c r="AJ85" s="80"/>
      <c r="AK85" s="36">
        <v>0</v>
      </c>
    </row>
    <row r="86" spans="1:38" s="104" customFormat="1" x14ac:dyDescent="0.2">
      <c r="A86" s="125">
        <v>73</v>
      </c>
      <c r="B86" s="14" t="s">
        <v>93</v>
      </c>
      <c r="C86" s="22">
        <v>0</v>
      </c>
      <c r="D86" s="22">
        <v>0</v>
      </c>
      <c r="E86" s="94"/>
      <c r="F86" s="80">
        <f t="shared" si="25"/>
        <v>0</v>
      </c>
      <c r="G86" s="95">
        <f t="shared" si="26"/>
        <v>0</v>
      </c>
      <c r="H86" s="36">
        <v>0</v>
      </c>
      <c r="I86" s="96"/>
      <c r="J86" s="43">
        <v>0</v>
      </c>
      <c r="K86" s="97"/>
      <c r="L86" s="80">
        <f t="shared" si="27"/>
        <v>0</v>
      </c>
      <c r="M86" s="95">
        <f t="shared" si="28"/>
        <v>0</v>
      </c>
      <c r="N86" s="80"/>
      <c r="O86" s="36">
        <v>0</v>
      </c>
      <c r="P86" s="98"/>
      <c r="Q86" s="102"/>
      <c r="R86" s="100"/>
      <c r="S86" s="131">
        <f t="shared" si="29"/>
        <v>0</v>
      </c>
      <c r="T86" s="131">
        <f t="shared" si="29"/>
        <v>0</v>
      </c>
      <c r="U86" s="85"/>
      <c r="V86" s="83"/>
      <c r="W86" s="16"/>
      <c r="X86" s="80"/>
      <c r="Y86" s="83"/>
      <c r="Z86" s="81">
        <v>0</v>
      </c>
      <c r="AA86" s="101"/>
      <c r="AB86" s="21">
        <v>0</v>
      </c>
      <c r="AC86" s="22">
        <v>0</v>
      </c>
      <c r="AD86" s="31">
        <v>0</v>
      </c>
      <c r="AE86" s="22">
        <v>0</v>
      </c>
      <c r="AF86" s="22">
        <v>0</v>
      </c>
      <c r="AG86" s="31">
        <v>0</v>
      </c>
      <c r="AH86" s="22">
        <v>0</v>
      </c>
      <c r="AI86" s="22">
        <v>0</v>
      </c>
      <c r="AJ86" s="80"/>
      <c r="AK86" s="36">
        <v>0</v>
      </c>
    </row>
    <row r="87" spans="1:38" x14ac:dyDescent="0.2">
      <c r="A87" s="125">
        <v>74</v>
      </c>
      <c r="B87" s="14" t="s">
        <v>120</v>
      </c>
      <c r="C87" s="22">
        <v>0</v>
      </c>
      <c r="D87" s="22">
        <v>0</v>
      </c>
      <c r="E87" s="94"/>
      <c r="F87" s="80">
        <f t="shared" si="25"/>
        <v>0</v>
      </c>
      <c r="G87" s="95">
        <f t="shared" si="26"/>
        <v>0</v>
      </c>
      <c r="H87" s="36">
        <v>0</v>
      </c>
      <c r="I87" s="96"/>
      <c r="J87" s="43">
        <v>0</v>
      </c>
      <c r="K87" s="97"/>
      <c r="L87" s="80">
        <f t="shared" si="27"/>
        <v>0</v>
      </c>
      <c r="M87" s="95">
        <f t="shared" si="28"/>
        <v>0</v>
      </c>
      <c r="N87" s="80"/>
      <c r="O87" s="36">
        <v>0</v>
      </c>
      <c r="P87" s="98"/>
      <c r="Q87" s="99"/>
      <c r="R87" s="100"/>
      <c r="S87" s="131">
        <f t="shared" si="29"/>
        <v>0</v>
      </c>
      <c r="T87" s="131">
        <f t="shared" si="29"/>
        <v>0</v>
      </c>
      <c r="U87" s="85"/>
      <c r="V87" s="83"/>
      <c r="W87" s="16"/>
      <c r="X87" s="80"/>
      <c r="Y87" s="83"/>
      <c r="Z87" s="81">
        <v>0</v>
      </c>
      <c r="AA87" s="101"/>
      <c r="AB87" s="21">
        <v>0</v>
      </c>
      <c r="AC87" s="22">
        <v>0</v>
      </c>
      <c r="AD87" s="31">
        <v>0</v>
      </c>
      <c r="AE87" s="22">
        <v>0</v>
      </c>
      <c r="AF87" s="22">
        <v>0</v>
      </c>
      <c r="AG87" s="31">
        <v>0</v>
      </c>
      <c r="AH87" s="22">
        <v>0</v>
      </c>
      <c r="AI87" s="22">
        <v>0</v>
      </c>
      <c r="AJ87" s="80"/>
      <c r="AK87" s="36">
        <v>0</v>
      </c>
    </row>
    <row r="88" spans="1:38" x14ac:dyDescent="0.2">
      <c r="A88" s="125">
        <v>75</v>
      </c>
      <c r="B88" s="14"/>
      <c r="C88" s="19"/>
      <c r="D88" s="19"/>
      <c r="E88" s="94"/>
      <c r="F88" s="95"/>
      <c r="G88" s="95"/>
      <c r="H88" s="59"/>
      <c r="I88" s="96"/>
      <c r="J88" s="43"/>
      <c r="K88" s="97"/>
      <c r="L88" s="95"/>
      <c r="M88" s="95"/>
      <c r="N88" s="80"/>
      <c r="O88" s="59"/>
      <c r="P88" s="98"/>
      <c r="Q88" s="102"/>
      <c r="R88" s="100"/>
      <c r="S88" s="103"/>
      <c r="T88" s="22"/>
      <c r="U88" s="85"/>
      <c r="V88" s="80"/>
      <c r="W88" s="16"/>
      <c r="X88" s="80"/>
      <c r="Y88" s="80"/>
      <c r="Z88" s="31"/>
      <c r="AA88" s="101"/>
      <c r="AB88" s="108"/>
      <c r="AC88" s="38"/>
      <c r="AD88" s="109"/>
      <c r="AE88" s="38"/>
      <c r="AF88" s="38"/>
      <c r="AG88" s="109"/>
      <c r="AH88" s="38"/>
      <c r="AI88" s="38"/>
      <c r="AJ88" s="80"/>
    </row>
    <row r="89" spans="1:38" s="66" customFormat="1" x14ac:dyDescent="0.2">
      <c r="A89" s="125">
        <v>76</v>
      </c>
      <c r="B89" s="15" t="s">
        <v>15</v>
      </c>
      <c r="C89" s="16">
        <v>755</v>
      </c>
      <c r="D89" s="16">
        <v>3225</v>
      </c>
      <c r="E89" s="94">
        <v>1</v>
      </c>
      <c r="F89" s="80">
        <f>(D89/D$14)</f>
        <v>0.17440917202963604</v>
      </c>
      <c r="G89" s="95">
        <f>(D89/D$89)</f>
        <v>1</v>
      </c>
      <c r="H89" s="91">
        <v>647108490</v>
      </c>
      <c r="I89" s="96">
        <v>1</v>
      </c>
      <c r="J89" s="43">
        <v>710</v>
      </c>
      <c r="K89" s="92">
        <v>10</v>
      </c>
      <c r="L89" s="80">
        <f>(J89/J$14)</f>
        <v>5.8906496307973122E-2</v>
      </c>
      <c r="M89" s="95">
        <f>(J89/J$89)</f>
        <v>1</v>
      </c>
      <c r="N89" s="80">
        <f>(J89/D89)</f>
        <v>0.22015503875968992</v>
      </c>
      <c r="O89" s="91">
        <v>167036473</v>
      </c>
      <c r="P89" s="98">
        <v>11</v>
      </c>
      <c r="Q89" s="99">
        <f>(O89/J89)</f>
        <v>235262.63802816902</v>
      </c>
      <c r="R89" s="100">
        <v>30</v>
      </c>
      <c r="S89" s="131">
        <f t="shared" ref="S89:T92" si="30">(AB89+AE89+AH89)</f>
        <v>45</v>
      </c>
      <c r="T89" s="131">
        <f t="shared" si="30"/>
        <v>2515</v>
      </c>
      <c r="U89" s="85">
        <v>1</v>
      </c>
      <c r="V89" s="80">
        <f>(T89/D89)</f>
        <v>0.77984496124031011</v>
      </c>
      <c r="W89" s="98">
        <v>5</v>
      </c>
      <c r="X89" s="80">
        <f>(T89/T$14)</f>
        <v>0.3906492699596148</v>
      </c>
      <c r="Y89" s="83">
        <f>(T89/T$89)</f>
        <v>1</v>
      </c>
      <c r="Z89" s="81">
        <v>480072017</v>
      </c>
      <c r="AA89" s="86">
        <v>1</v>
      </c>
      <c r="AB89" s="23">
        <v>7</v>
      </c>
      <c r="AC89" s="16">
        <v>14</v>
      </c>
      <c r="AD89" s="33">
        <v>882700</v>
      </c>
      <c r="AE89" s="16">
        <v>10</v>
      </c>
      <c r="AF89" s="16">
        <v>40</v>
      </c>
      <c r="AG89" s="33">
        <v>2087465</v>
      </c>
      <c r="AH89" s="16">
        <v>28</v>
      </c>
      <c r="AI89" s="16">
        <v>2461</v>
      </c>
      <c r="AJ89" s="80">
        <f t="shared" ref="AJ89:AJ92" si="31">(AI89/T89)</f>
        <v>0.97852882703777333</v>
      </c>
      <c r="AK89" s="36">
        <v>477101852</v>
      </c>
      <c r="AL89" s="1"/>
    </row>
    <row r="90" spans="1:38" x14ac:dyDescent="0.2">
      <c r="A90" s="125">
        <v>77</v>
      </c>
      <c r="B90" s="14" t="s">
        <v>51</v>
      </c>
      <c r="C90" s="22">
        <v>4</v>
      </c>
      <c r="D90" s="22">
        <v>66</v>
      </c>
      <c r="E90" s="94">
        <v>39</v>
      </c>
      <c r="F90" s="80">
        <f>(D90/D$14)</f>
        <v>3.569303985722784E-3</v>
      </c>
      <c r="G90" s="95">
        <f>(D90/D$89)</f>
        <v>2.0465116279069766E-2</v>
      </c>
      <c r="H90" s="36">
        <v>8588392</v>
      </c>
      <c r="I90" s="96">
        <v>51</v>
      </c>
      <c r="J90" s="43">
        <v>2</v>
      </c>
      <c r="K90" s="92">
        <v>74</v>
      </c>
      <c r="L90" s="80">
        <f>(J90/J$14)</f>
        <v>1.6593379241682568E-4</v>
      </c>
      <c r="M90" s="95">
        <f>(J90/J$89)</f>
        <v>2.8169014084507044E-3</v>
      </c>
      <c r="N90" s="80">
        <f>(J90/D90)</f>
        <v>3.0303030303030304E-2</v>
      </c>
      <c r="O90" s="36">
        <v>388392</v>
      </c>
      <c r="P90" s="98">
        <v>74</v>
      </c>
      <c r="Q90" s="99">
        <f>(O90/J90)</f>
        <v>194196</v>
      </c>
      <c r="R90" s="100">
        <v>56</v>
      </c>
      <c r="S90" s="131">
        <f t="shared" si="30"/>
        <v>2</v>
      </c>
      <c r="T90" s="131">
        <f t="shared" si="30"/>
        <v>64</v>
      </c>
      <c r="U90" s="85">
        <v>24</v>
      </c>
      <c r="V90" s="80">
        <f>(T90/D90)</f>
        <v>0.96969696969696972</v>
      </c>
      <c r="W90" s="98">
        <v>1</v>
      </c>
      <c r="X90" s="80">
        <f>(T90/T$14)</f>
        <v>9.9409754582168372E-3</v>
      </c>
      <c r="Y90" s="83">
        <f>(T90/T$89)</f>
        <v>2.5447316103379723E-2</v>
      </c>
      <c r="Z90" s="81">
        <v>8200000</v>
      </c>
      <c r="AA90" s="86">
        <v>24</v>
      </c>
      <c r="AB90" s="21">
        <v>0</v>
      </c>
      <c r="AC90" s="22">
        <v>0</v>
      </c>
      <c r="AD90" s="31">
        <v>0</v>
      </c>
      <c r="AE90" s="22">
        <v>0</v>
      </c>
      <c r="AF90" s="22">
        <v>0</v>
      </c>
      <c r="AG90" s="31">
        <v>0</v>
      </c>
      <c r="AH90" s="22">
        <v>2</v>
      </c>
      <c r="AI90" s="22">
        <v>64</v>
      </c>
      <c r="AJ90" s="80">
        <f t="shared" si="31"/>
        <v>1</v>
      </c>
      <c r="AK90" s="36">
        <v>8200000</v>
      </c>
      <c r="AL90" s="5"/>
    </row>
    <row r="91" spans="1:38" x14ac:dyDescent="0.2">
      <c r="A91" s="125">
        <v>78</v>
      </c>
      <c r="B91" s="14" t="s">
        <v>52</v>
      </c>
      <c r="C91" s="22">
        <v>673</v>
      </c>
      <c r="D91" s="22">
        <v>2414</v>
      </c>
      <c r="E91" s="94">
        <v>5</v>
      </c>
      <c r="F91" s="80">
        <f>(D91/D$14)</f>
        <v>0.13054999729598182</v>
      </c>
      <c r="G91" s="95">
        <f>(D91/D$89)</f>
        <v>0.74852713178294572</v>
      </c>
      <c r="H91" s="36">
        <v>483139006</v>
      </c>
      <c r="I91" s="96">
        <v>5</v>
      </c>
      <c r="J91" s="43">
        <v>633</v>
      </c>
      <c r="K91" s="92">
        <v>13</v>
      </c>
      <c r="L91" s="80">
        <f>(J91/J$14)</f>
        <v>5.2518045299925327E-2</v>
      </c>
      <c r="M91" s="95">
        <f>(J91/J$89)</f>
        <v>0.89154929577464792</v>
      </c>
      <c r="N91" s="80">
        <f>(J91/D91)</f>
        <v>0.26222038111019058</v>
      </c>
      <c r="O91" s="36">
        <v>150075989</v>
      </c>
      <c r="P91" s="98">
        <v>14</v>
      </c>
      <c r="Q91" s="99">
        <f>(O91/J91)</f>
        <v>237086.87045813585</v>
      </c>
      <c r="R91" s="100">
        <v>25</v>
      </c>
      <c r="S91" s="131">
        <f t="shared" si="30"/>
        <v>40</v>
      </c>
      <c r="T91" s="131">
        <f t="shared" si="30"/>
        <v>1781</v>
      </c>
      <c r="U91" s="85">
        <v>2</v>
      </c>
      <c r="V91" s="80">
        <f>(T91/D91)</f>
        <v>0.73777961888980947</v>
      </c>
      <c r="W91" s="98">
        <v>7</v>
      </c>
      <c r="X91" s="80">
        <f>(T91/T$14)</f>
        <v>0.27663870767319043</v>
      </c>
      <c r="Y91" s="83">
        <f>(T91/T$89)</f>
        <v>0.70815109343936378</v>
      </c>
      <c r="Z91" s="81">
        <v>333063017</v>
      </c>
      <c r="AA91" s="86">
        <v>2</v>
      </c>
      <c r="AB91" s="21">
        <v>7</v>
      </c>
      <c r="AC91" s="22">
        <v>14</v>
      </c>
      <c r="AD91" s="31">
        <v>882700</v>
      </c>
      <c r="AE91" s="22">
        <v>10</v>
      </c>
      <c r="AF91" s="22">
        <v>40</v>
      </c>
      <c r="AG91" s="31">
        <v>2087465</v>
      </c>
      <c r="AH91" s="22">
        <v>23</v>
      </c>
      <c r="AI91" s="22">
        <v>1727</v>
      </c>
      <c r="AJ91" s="80">
        <f t="shared" si="31"/>
        <v>0.96967995508141491</v>
      </c>
      <c r="AK91" s="36">
        <v>330092852</v>
      </c>
    </row>
    <row r="92" spans="1:38" x14ac:dyDescent="0.2">
      <c r="A92" s="125">
        <v>79</v>
      </c>
      <c r="B92" s="14" t="s">
        <v>53</v>
      </c>
      <c r="C92" s="22">
        <v>78</v>
      </c>
      <c r="D92" s="22">
        <v>745</v>
      </c>
      <c r="E92" s="94">
        <v>13</v>
      </c>
      <c r="F92" s="80">
        <f>(D92/D$14)</f>
        <v>4.0289870747931424E-2</v>
      </c>
      <c r="G92" s="95">
        <f>(D92/D$89)</f>
        <v>0.23100775193798451</v>
      </c>
      <c r="H92" s="36">
        <v>155381092</v>
      </c>
      <c r="I92" s="96">
        <v>15</v>
      </c>
      <c r="J92" s="43">
        <v>75</v>
      </c>
      <c r="K92" s="92">
        <v>33</v>
      </c>
      <c r="L92" s="80">
        <f>(J92/J$14)</f>
        <v>6.2225172156309631E-3</v>
      </c>
      <c r="M92" s="95">
        <f>(J92/J$89)</f>
        <v>0.10563380281690141</v>
      </c>
      <c r="N92" s="80">
        <f>(J92/D92)</f>
        <v>0.10067114093959731</v>
      </c>
      <c r="O92" s="36">
        <v>16572092</v>
      </c>
      <c r="P92" s="98">
        <v>34</v>
      </c>
      <c r="Q92" s="99">
        <f>(O92/J92)</f>
        <v>220961.22666666665</v>
      </c>
      <c r="R92" s="100">
        <v>42</v>
      </c>
      <c r="S92" s="131">
        <f t="shared" si="30"/>
        <v>3</v>
      </c>
      <c r="T92" s="131">
        <f t="shared" si="30"/>
        <v>670</v>
      </c>
      <c r="U92" s="85">
        <v>6</v>
      </c>
      <c r="V92" s="80">
        <f>(T92/D92)</f>
        <v>0.89932885906040272</v>
      </c>
      <c r="W92" s="98">
        <v>2</v>
      </c>
      <c r="X92" s="80">
        <f>(T92/T$14)</f>
        <v>0.10406958682820752</v>
      </c>
      <c r="Y92" s="83">
        <f>(T92/T$89)</f>
        <v>0.26640159045725648</v>
      </c>
      <c r="Z92" s="81">
        <v>138809000</v>
      </c>
      <c r="AA92" s="86">
        <v>4</v>
      </c>
      <c r="AB92" s="21">
        <v>0</v>
      </c>
      <c r="AC92" s="22">
        <v>0</v>
      </c>
      <c r="AD92" s="31">
        <v>0</v>
      </c>
      <c r="AE92" s="22">
        <v>0</v>
      </c>
      <c r="AF92" s="22">
        <v>0</v>
      </c>
      <c r="AG92" s="31">
        <v>0</v>
      </c>
      <c r="AH92" s="22">
        <v>3</v>
      </c>
      <c r="AI92" s="22">
        <v>670</v>
      </c>
      <c r="AJ92" s="80">
        <f t="shared" si="31"/>
        <v>1</v>
      </c>
      <c r="AK92" s="36">
        <v>138809000</v>
      </c>
    </row>
    <row r="93" spans="1:38" s="104" customFormat="1" x14ac:dyDescent="0.2">
      <c r="A93" s="125">
        <v>80</v>
      </c>
      <c r="B93" s="14"/>
      <c r="C93" s="19"/>
      <c r="D93" s="19"/>
      <c r="E93" s="94"/>
      <c r="F93" s="95"/>
      <c r="G93" s="95"/>
      <c r="H93" s="59"/>
      <c r="I93" s="96"/>
      <c r="J93" s="43"/>
      <c r="K93" s="97"/>
      <c r="L93" s="95"/>
      <c r="M93" s="95"/>
      <c r="N93" s="80"/>
      <c r="O93" s="59"/>
      <c r="P93" s="98"/>
      <c r="Q93" s="102"/>
      <c r="R93" s="100"/>
      <c r="S93" s="108"/>
      <c r="T93" s="22"/>
      <c r="U93" s="85"/>
      <c r="V93" s="80"/>
      <c r="W93" s="22"/>
      <c r="X93" s="80"/>
      <c r="Y93" s="80"/>
      <c r="Z93" s="31"/>
      <c r="AA93" s="101"/>
      <c r="AB93" s="21"/>
      <c r="AC93" s="22"/>
      <c r="AD93" s="31"/>
      <c r="AE93" s="22"/>
      <c r="AF93" s="22"/>
      <c r="AG93" s="31"/>
      <c r="AH93" s="22"/>
      <c r="AI93" s="22"/>
      <c r="AJ93" s="80"/>
      <c r="AK93" s="36"/>
    </row>
    <row r="94" spans="1:38" s="26" customFormat="1" x14ac:dyDescent="0.2">
      <c r="A94" s="125">
        <v>81</v>
      </c>
      <c r="B94" s="15" t="s">
        <v>16</v>
      </c>
      <c r="C94" s="16">
        <v>2120</v>
      </c>
      <c r="D94" s="16">
        <v>2569</v>
      </c>
      <c r="E94" s="94">
        <v>3</v>
      </c>
      <c r="F94" s="80">
        <f>(D94/D$14)</f>
        <v>0.13893245362608836</v>
      </c>
      <c r="G94" s="95">
        <f>(D94/D$94)</f>
        <v>1</v>
      </c>
      <c r="H94" s="91">
        <v>553884947</v>
      </c>
      <c r="I94" s="96">
        <v>2</v>
      </c>
      <c r="J94" s="43">
        <v>2113</v>
      </c>
      <c r="K94" s="92">
        <v>1</v>
      </c>
      <c r="L94" s="80">
        <f>(J94/J$14)</f>
        <v>0.17530905168837635</v>
      </c>
      <c r="M94" s="95">
        <f>(J94/J$94)</f>
        <v>1</v>
      </c>
      <c r="N94" s="80">
        <f>(J94/D94)</f>
        <v>0.82249902685869991</v>
      </c>
      <c r="O94" s="91">
        <v>502435123</v>
      </c>
      <c r="P94" s="98">
        <v>1</v>
      </c>
      <c r="Q94" s="99">
        <f>(O94/J94)</f>
        <v>237782.83151916706</v>
      </c>
      <c r="R94" s="100">
        <v>24</v>
      </c>
      <c r="S94" s="131">
        <f t="shared" ref="S94:T96" si="32">(AB94+AE94+AH94)</f>
        <v>7</v>
      </c>
      <c r="T94" s="131">
        <f t="shared" si="32"/>
        <v>456</v>
      </c>
      <c r="U94" s="85">
        <v>9</v>
      </c>
      <c r="V94" s="80">
        <f>(T94/D94)</f>
        <v>0.17750097314130012</v>
      </c>
      <c r="W94" s="98">
        <v>26</v>
      </c>
      <c r="X94" s="80">
        <f>(T94/T$14)</f>
        <v>7.0829450139794969E-2</v>
      </c>
      <c r="Y94" s="83">
        <f>(T94/T$94)</f>
        <v>1</v>
      </c>
      <c r="Z94" s="81">
        <v>51449824</v>
      </c>
      <c r="AA94" s="86">
        <v>11</v>
      </c>
      <c r="AB94" s="23">
        <v>1</v>
      </c>
      <c r="AC94" s="16">
        <v>2</v>
      </c>
      <c r="AD94" s="33">
        <v>391606</v>
      </c>
      <c r="AE94" s="16">
        <v>2</v>
      </c>
      <c r="AF94" s="16">
        <v>8</v>
      </c>
      <c r="AG94" s="33">
        <v>2290704</v>
      </c>
      <c r="AH94" s="16">
        <v>4</v>
      </c>
      <c r="AI94" s="16">
        <v>446</v>
      </c>
      <c r="AJ94" s="80">
        <f>(AI94/T94)</f>
        <v>0.97807017543859653</v>
      </c>
      <c r="AK94" s="36">
        <v>48767514</v>
      </c>
      <c r="AL94" s="1"/>
    </row>
    <row r="95" spans="1:38" x14ac:dyDescent="0.2">
      <c r="A95" s="125">
        <v>82</v>
      </c>
      <c r="B95" s="14" t="s">
        <v>54</v>
      </c>
      <c r="C95" s="22">
        <v>33</v>
      </c>
      <c r="D95" s="22">
        <v>40</v>
      </c>
      <c r="E95" s="94">
        <v>51</v>
      </c>
      <c r="F95" s="80">
        <f>(D95/D$14)</f>
        <v>2.1632145368016874E-3</v>
      </c>
      <c r="G95" s="95">
        <f>(D95/D$94)</f>
        <v>1.5570260801868432E-2</v>
      </c>
      <c r="H95" s="36">
        <v>11554367</v>
      </c>
      <c r="I95" s="96">
        <v>44</v>
      </c>
      <c r="J95" s="43">
        <v>30</v>
      </c>
      <c r="K95" s="92">
        <v>48</v>
      </c>
      <c r="L95" s="80">
        <f>(J95/J$14)</f>
        <v>2.4890068862523855E-3</v>
      </c>
      <c r="M95" s="95">
        <f>(J95/J$94)</f>
        <v>1.419782300047326E-2</v>
      </c>
      <c r="N95" s="80">
        <f>(J95/D95)</f>
        <v>0.75</v>
      </c>
      <c r="O95" s="36">
        <v>8872057</v>
      </c>
      <c r="P95" s="98">
        <v>44</v>
      </c>
      <c r="Q95" s="99">
        <f>(O95/J95)</f>
        <v>295735.23333333334</v>
      </c>
      <c r="R95" s="100">
        <v>9</v>
      </c>
      <c r="S95" s="131">
        <f t="shared" si="32"/>
        <v>3</v>
      </c>
      <c r="T95" s="131">
        <f t="shared" si="32"/>
        <v>10</v>
      </c>
      <c r="U95" s="85">
        <v>37</v>
      </c>
      <c r="V95" s="80">
        <f>(T95/D95)</f>
        <v>0.25</v>
      </c>
      <c r="W95" s="98">
        <v>24</v>
      </c>
      <c r="X95" s="80">
        <f>(T95/T$14)</f>
        <v>1.5532774153463808E-3</v>
      </c>
      <c r="Y95" s="83">
        <f>(T95/T$94)</f>
        <v>2.1929824561403508E-2</v>
      </c>
      <c r="Z95" s="81">
        <v>2682310</v>
      </c>
      <c r="AA95" s="86">
        <v>34</v>
      </c>
      <c r="AB95" s="21">
        <v>1</v>
      </c>
      <c r="AC95" s="22">
        <v>2</v>
      </c>
      <c r="AD95" s="31">
        <v>391606</v>
      </c>
      <c r="AE95" s="22">
        <v>2</v>
      </c>
      <c r="AF95" s="22">
        <v>8</v>
      </c>
      <c r="AG95" s="31">
        <v>2290704</v>
      </c>
      <c r="AH95" s="22">
        <v>0</v>
      </c>
      <c r="AI95" s="22">
        <v>0</v>
      </c>
      <c r="AJ95" s="80"/>
      <c r="AK95" s="36">
        <v>0</v>
      </c>
      <c r="AL95" s="5"/>
    </row>
    <row r="96" spans="1:38" x14ac:dyDescent="0.2">
      <c r="A96" s="125">
        <v>83</v>
      </c>
      <c r="B96" s="14" t="s">
        <v>55</v>
      </c>
      <c r="C96" s="22">
        <v>2087</v>
      </c>
      <c r="D96" s="22">
        <v>2529</v>
      </c>
      <c r="E96" s="94">
        <v>4</v>
      </c>
      <c r="F96" s="80">
        <f>(D96/D$14)</f>
        <v>0.13676923908928668</v>
      </c>
      <c r="G96" s="95">
        <f>(D96/D$94)</f>
        <v>0.98442973919813159</v>
      </c>
      <c r="H96" s="36">
        <v>542330580</v>
      </c>
      <c r="I96" s="96">
        <v>3</v>
      </c>
      <c r="J96" s="43">
        <v>2083</v>
      </c>
      <c r="K96" s="92">
        <v>2</v>
      </c>
      <c r="L96" s="80">
        <f>(J96/J$14)</f>
        <v>0.17282004480212396</v>
      </c>
      <c r="M96" s="95">
        <f>(J96/J$94)</f>
        <v>0.98580217699952677</v>
      </c>
      <c r="N96" s="80">
        <f>(J96/D96)</f>
        <v>0.82364570976670626</v>
      </c>
      <c r="O96" s="36">
        <v>493563066</v>
      </c>
      <c r="P96" s="98">
        <v>2</v>
      </c>
      <c r="Q96" s="99">
        <f>(O96/J96)</f>
        <v>236948.1833893423</v>
      </c>
      <c r="R96" s="100">
        <v>27</v>
      </c>
      <c r="S96" s="131">
        <f t="shared" si="32"/>
        <v>4</v>
      </c>
      <c r="T96" s="131">
        <f t="shared" si="32"/>
        <v>446</v>
      </c>
      <c r="U96" s="85">
        <v>10</v>
      </c>
      <c r="V96" s="80">
        <f>(T96/D96)</f>
        <v>0.1763542902332938</v>
      </c>
      <c r="W96" s="98">
        <v>27</v>
      </c>
      <c r="X96" s="80">
        <f>(T96/T$14)</f>
        <v>6.9276172724448581E-2</v>
      </c>
      <c r="Y96" s="83">
        <f>(T96/T$94)</f>
        <v>0.97807017543859653</v>
      </c>
      <c r="Z96" s="81">
        <v>48767514</v>
      </c>
      <c r="AA96" s="86">
        <v>12</v>
      </c>
      <c r="AB96" s="21">
        <v>0</v>
      </c>
      <c r="AC96" s="22">
        <v>0</v>
      </c>
      <c r="AD96" s="31">
        <v>0</v>
      </c>
      <c r="AE96" s="22">
        <v>0</v>
      </c>
      <c r="AF96" s="22">
        <v>0</v>
      </c>
      <c r="AG96" s="31">
        <v>0</v>
      </c>
      <c r="AH96" s="22">
        <v>4</v>
      </c>
      <c r="AI96" s="22">
        <v>446</v>
      </c>
      <c r="AJ96" s="80">
        <f>(AI96/T96)</f>
        <v>1</v>
      </c>
      <c r="AK96" s="36">
        <v>48767514</v>
      </c>
    </row>
    <row r="97" spans="1:38" s="104" customFormat="1" x14ac:dyDescent="0.2">
      <c r="A97" s="125">
        <v>84</v>
      </c>
      <c r="B97" s="14"/>
      <c r="C97" s="19"/>
      <c r="D97" s="19"/>
      <c r="E97" s="22"/>
      <c r="F97" s="95"/>
      <c r="G97" s="95"/>
      <c r="H97" s="59"/>
      <c r="I97" s="96"/>
      <c r="J97" s="43"/>
      <c r="K97" s="97"/>
      <c r="L97" s="95"/>
      <c r="M97" s="95"/>
      <c r="N97" s="80"/>
      <c r="O97" s="59"/>
      <c r="P97" s="98"/>
      <c r="Q97" s="102"/>
      <c r="R97" s="100"/>
      <c r="S97" s="108"/>
      <c r="T97" s="22"/>
      <c r="U97" s="98"/>
      <c r="V97" s="80"/>
      <c r="W97" s="16"/>
      <c r="X97" s="80"/>
      <c r="Y97" s="80"/>
      <c r="Z97" s="31"/>
      <c r="AA97" s="101"/>
      <c r="AB97" s="21"/>
      <c r="AC97" s="22"/>
      <c r="AD97" s="31"/>
      <c r="AE97" s="22"/>
      <c r="AF97" s="22"/>
      <c r="AG97" s="31"/>
      <c r="AH97" s="22"/>
      <c r="AI97" s="22"/>
      <c r="AJ97" s="80"/>
      <c r="AK97" s="36"/>
    </row>
    <row r="98" spans="1:38" s="66" customFormat="1" x14ac:dyDescent="0.2">
      <c r="A98" s="125">
        <v>85</v>
      </c>
      <c r="B98" s="15" t="s">
        <v>27</v>
      </c>
      <c r="C98" s="16">
        <v>248</v>
      </c>
      <c r="D98" s="16">
        <v>339</v>
      </c>
      <c r="E98" s="94">
        <v>22</v>
      </c>
      <c r="F98" s="80">
        <f t="shared" ref="F98:F106" si="33">(D98/D$14)</f>
        <v>1.8333243199394299E-2</v>
      </c>
      <c r="G98" s="95">
        <f t="shared" ref="G98:G106" si="34">(D98/D$98)</f>
        <v>1</v>
      </c>
      <c r="H98" s="91">
        <v>66820160</v>
      </c>
      <c r="I98" s="96">
        <v>22</v>
      </c>
      <c r="J98" s="43">
        <v>241</v>
      </c>
      <c r="K98" s="92">
        <v>20</v>
      </c>
      <c r="L98" s="80">
        <f t="shared" ref="L98:L106" si="35">(J98/J$14)</f>
        <v>1.9995021986227494E-2</v>
      </c>
      <c r="M98" s="95">
        <f t="shared" ref="M98:M106" si="36">(J98/J$98)</f>
        <v>1</v>
      </c>
      <c r="N98" s="80">
        <f>(J98/D98)</f>
        <v>0.71091445427728617</v>
      </c>
      <c r="O98" s="91">
        <v>50848160</v>
      </c>
      <c r="P98" s="98">
        <v>21</v>
      </c>
      <c r="Q98" s="99">
        <f>(O98/J98)</f>
        <v>210988.21576763486</v>
      </c>
      <c r="R98" s="100">
        <v>47</v>
      </c>
      <c r="S98" s="131">
        <f t="shared" ref="S98:S106" si="37">(AB98+AE98+AH98)</f>
        <v>7</v>
      </c>
      <c r="T98" s="131">
        <f t="shared" ref="T98:T106" si="38">(AC98+AF98+AI98)</f>
        <v>98</v>
      </c>
      <c r="U98" s="85">
        <v>16</v>
      </c>
      <c r="V98" s="80">
        <f>(T98/D98)</f>
        <v>0.28908554572271389</v>
      </c>
      <c r="W98" s="98">
        <v>20</v>
      </c>
      <c r="X98" s="80">
        <f>(T98/T$14)</f>
        <v>1.5222118670394533E-2</v>
      </c>
      <c r="Y98" s="83">
        <f>(T98/T$98)</f>
        <v>1</v>
      </c>
      <c r="Z98" s="81">
        <v>15972000</v>
      </c>
      <c r="AA98" s="86">
        <v>15</v>
      </c>
      <c r="AB98" s="21">
        <v>0</v>
      </c>
      <c r="AC98" s="22">
        <v>0</v>
      </c>
      <c r="AD98" s="31">
        <v>0</v>
      </c>
      <c r="AE98" s="22">
        <v>1</v>
      </c>
      <c r="AF98" s="22">
        <v>4</v>
      </c>
      <c r="AG98" s="31">
        <v>500000</v>
      </c>
      <c r="AH98" s="22">
        <v>6</v>
      </c>
      <c r="AI98" s="22">
        <v>94</v>
      </c>
      <c r="AJ98" s="80">
        <f>(AI98/T98)</f>
        <v>0.95918367346938771</v>
      </c>
      <c r="AK98" s="36">
        <v>15472000</v>
      </c>
      <c r="AL98" s="1"/>
    </row>
    <row r="99" spans="1:38" x14ac:dyDescent="0.2">
      <c r="A99" s="125">
        <v>86</v>
      </c>
      <c r="B99" s="14" t="s">
        <v>121</v>
      </c>
      <c r="C99" s="22">
        <v>0</v>
      </c>
      <c r="D99" s="22">
        <v>0</v>
      </c>
      <c r="E99" s="22"/>
      <c r="F99" s="80">
        <f t="shared" si="33"/>
        <v>0</v>
      </c>
      <c r="G99" s="95">
        <f t="shared" si="34"/>
        <v>0</v>
      </c>
      <c r="H99" s="36">
        <v>0</v>
      </c>
      <c r="I99" s="96"/>
      <c r="J99" s="43">
        <v>0</v>
      </c>
      <c r="K99" s="97"/>
      <c r="L99" s="80">
        <f t="shared" si="35"/>
        <v>0</v>
      </c>
      <c r="M99" s="95">
        <f t="shared" si="36"/>
        <v>0</v>
      </c>
      <c r="N99" s="80"/>
      <c r="O99" s="36">
        <v>0</v>
      </c>
      <c r="P99" s="98"/>
      <c r="Q99" s="102"/>
      <c r="R99" s="100"/>
      <c r="S99" s="131">
        <f t="shared" si="37"/>
        <v>0</v>
      </c>
      <c r="T99" s="131">
        <f t="shared" si="38"/>
        <v>0</v>
      </c>
      <c r="U99" s="85"/>
      <c r="V99" s="83"/>
      <c r="W99" s="16"/>
      <c r="X99" s="80"/>
      <c r="Y99" s="83"/>
      <c r="Z99" s="81">
        <v>0</v>
      </c>
      <c r="AA99" s="86"/>
      <c r="AB99" s="23">
        <v>0</v>
      </c>
      <c r="AC99" s="16">
        <v>0</v>
      </c>
      <c r="AD99" s="33">
        <v>0</v>
      </c>
      <c r="AE99" s="16">
        <v>0</v>
      </c>
      <c r="AF99" s="16">
        <v>0</v>
      </c>
      <c r="AG99" s="33">
        <v>0</v>
      </c>
      <c r="AH99" s="16">
        <v>0</v>
      </c>
      <c r="AI99" s="16">
        <v>0</v>
      </c>
      <c r="AJ99" s="80"/>
      <c r="AK99" s="36">
        <v>0</v>
      </c>
      <c r="AL99" s="5"/>
    </row>
    <row r="100" spans="1:38" x14ac:dyDescent="0.2">
      <c r="A100" s="125">
        <v>87</v>
      </c>
      <c r="B100" s="14" t="s">
        <v>122</v>
      </c>
      <c r="C100" s="22">
        <v>3</v>
      </c>
      <c r="D100" s="22">
        <v>3</v>
      </c>
      <c r="E100" s="94">
        <v>71</v>
      </c>
      <c r="F100" s="124">
        <f t="shared" si="33"/>
        <v>1.6224109026012656E-4</v>
      </c>
      <c r="G100" s="95">
        <f t="shared" si="34"/>
        <v>8.8495575221238937E-3</v>
      </c>
      <c r="H100" s="36">
        <v>595000</v>
      </c>
      <c r="I100" s="96">
        <v>71</v>
      </c>
      <c r="J100" s="43">
        <v>3</v>
      </c>
      <c r="K100" s="92">
        <v>69</v>
      </c>
      <c r="L100" s="124">
        <f t="shared" si="35"/>
        <v>2.4890068862523852E-4</v>
      </c>
      <c r="M100" s="95">
        <f t="shared" si="36"/>
        <v>1.2448132780082987E-2</v>
      </c>
      <c r="N100" s="80">
        <f>(J100/D100)</f>
        <v>1</v>
      </c>
      <c r="O100" s="36">
        <v>595000</v>
      </c>
      <c r="P100" s="98">
        <v>70</v>
      </c>
      <c r="Q100" s="99">
        <f>(O100/J100)</f>
        <v>198333.33333333334</v>
      </c>
      <c r="R100" s="100">
        <v>55</v>
      </c>
      <c r="S100" s="131">
        <f t="shared" si="37"/>
        <v>0</v>
      </c>
      <c r="T100" s="131">
        <f t="shared" si="38"/>
        <v>0</v>
      </c>
      <c r="U100" s="98"/>
      <c r="V100" s="83"/>
      <c r="W100" s="16"/>
      <c r="X100" s="80"/>
      <c r="Y100" s="83"/>
      <c r="Z100" s="81">
        <v>0</v>
      </c>
      <c r="AA100" s="101"/>
      <c r="AB100" s="21">
        <v>0</v>
      </c>
      <c r="AC100" s="22">
        <v>0</v>
      </c>
      <c r="AD100" s="31">
        <v>0</v>
      </c>
      <c r="AE100" s="22">
        <v>0</v>
      </c>
      <c r="AF100" s="22">
        <v>0</v>
      </c>
      <c r="AG100" s="31">
        <v>0</v>
      </c>
      <c r="AH100" s="22">
        <v>0</v>
      </c>
      <c r="AI100" s="22">
        <v>0</v>
      </c>
      <c r="AJ100" s="80"/>
      <c r="AK100" s="36">
        <v>0</v>
      </c>
    </row>
    <row r="101" spans="1:38" x14ac:dyDescent="0.2">
      <c r="A101" s="125">
        <v>88</v>
      </c>
      <c r="B101" s="14" t="s">
        <v>74</v>
      </c>
      <c r="C101" s="22">
        <v>0</v>
      </c>
      <c r="D101" s="22">
        <v>0</v>
      </c>
      <c r="E101" s="94"/>
      <c r="F101" s="80">
        <f t="shared" si="33"/>
        <v>0</v>
      </c>
      <c r="G101" s="95">
        <f t="shared" si="34"/>
        <v>0</v>
      </c>
      <c r="H101" s="36">
        <v>0</v>
      </c>
      <c r="I101" s="20"/>
      <c r="J101" s="43">
        <v>0</v>
      </c>
      <c r="K101" s="92"/>
      <c r="L101" s="80">
        <f t="shared" si="35"/>
        <v>0</v>
      </c>
      <c r="M101" s="95">
        <f t="shared" si="36"/>
        <v>0</v>
      </c>
      <c r="N101" s="80"/>
      <c r="O101" s="36">
        <v>0</v>
      </c>
      <c r="P101" s="85"/>
      <c r="Q101" s="99"/>
      <c r="R101" s="100"/>
      <c r="S101" s="131">
        <f t="shared" si="37"/>
        <v>0</v>
      </c>
      <c r="T101" s="131">
        <f t="shared" si="38"/>
        <v>0</v>
      </c>
      <c r="U101" s="85"/>
      <c r="V101" s="83"/>
      <c r="W101" s="16"/>
      <c r="X101" s="80"/>
      <c r="Y101" s="83"/>
      <c r="Z101" s="81">
        <v>0</v>
      </c>
      <c r="AA101" s="101"/>
      <c r="AB101" s="21">
        <v>0</v>
      </c>
      <c r="AC101" s="22">
        <v>0</v>
      </c>
      <c r="AD101" s="31">
        <v>0</v>
      </c>
      <c r="AE101" s="22">
        <v>0</v>
      </c>
      <c r="AF101" s="22">
        <v>0</v>
      </c>
      <c r="AG101" s="31">
        <v>0</v>
      </c>
      <c r="AH101" s="22">
        <v>0</v>
      </c>
      <c r="AI101" s="22">
        <v>0</v>
      </c>
      <c r="AJ101" s="80"/>
      <c r="AK101" s="36">
        <v>0</v>
      </c>
    </row>
    <row r="102" spans="1:38" x14ac:dyDescent="0.2">
      <c r="A102" s="125">
        <v>89</v>
      </c>
      <c r="B102" s="14" t="s">
        <v>98</v>
      </c>
      <c r="C102" s="22">
        <v>0</v>
      </c>
      <c r="D102" s="22">
        <v>0</v>
      </c>
      <c r="E102" s="94"/>
      <c r="F102" s="80">
        <f t="shared" si="33"/>
        <v>0</v>
      </c>
      <c r="G102" s="95">
        <f t="shared" si="34"/>
        <v>0</v>
      </c>
      <c r="H102" s="36">
        <v>0</v>
      </c>
      <c r="I102" s="96"/>
      <c r="J102" s="43">
        <v>0</v>
      </c>
      <c r="K102" s="97"/>
      <c r="L102" s="80">
        <f t="shared" si="35"/>
        <v>0</v>
      </c>
      <c r="M102" s="95">
        <f t="shared" si="36"/>
        <v>0</v>
      </c>
      <c r="N102" s="80"/>
      <c r="O102" s="36">
        <v>0</v>
      </c>
      <c r="P102" s="98"/>
      <c r="Q102" s="102"/>
      <c r="R102" s="100"/>
      <c r="S102" s="131">
        <f t="shared" si="37"/>
        <v>0</v>
      </c>
      <c r="T102" s="131">
        <f t="shared" si="38"/>
        <v>0</v>
      </c>
      <c r="U102" s="85"/>
      <c r="V102" s="83"/>
      <c r="W102" s="22"/>
      <c r="X102" s="80"/>
      <c r="Y102" s="83"/>
      <c r="Z102" s="81">
        <v>0</v>
      </c>
      <c r="AA102" s="101"/>
      <c r="AB102" s="21">
        <v>0</v>
      </c>
      <c r="AC102" s="22">
        <v>0</v>
      </c>
      <c r="AD102" s="31">
        <v>0</v>
      </c>
      <c r="AE102" s="22">
        <v>0</v>
      </c>
      <c r="AF102" s="22">
        <v>0</v>
      </c>
      <c r="AG102" s="31">
        <v>0</v>
      </c>
      <c r="AH102" s="22">
        <v>0</v>
      </c>
      <c r="AI102" s="22">
        <v>0</v>
      </c>
      <c r="AJ102" s="80"/>
      <c r="AK102" s="36">
        <v>0</v>
      </c>
    </row>
    <row r="103" spans="1:38" x14ac:dyDescent="0.2">
      <c r="A103" s="125">
        <v>90</v>
      </c>
      <c r="B103" s="14" t="s">
        <v>56</v>
      </c>
      <c r="C103" s="22">
        <v>236</v>
      </c>
      <c r="D103" s="22">
        <v>327</v>
      </c>
      <c r="E103" s="94">
        <v>23</v>
      </c>
      <c r="F103" s="80">
        <f t="shared" si="33"/>
        <v>1.7684278838353794E-2</v>
      </c>
      <c r="G103" s="95">
        <f t="shared" si="34"/>
        <v>0.96460176991150437</v>
      </c>
      <c r="H103" s="36">
        <v>64625160</v>
      </c>
      <c r="I103" s="96">
        <v>23</v>
      </c>
      <c r="J103" s="43">
        <v>229</v>
      </c>
      <c r="K103" s="92">
        <v>22</v>
      </c>
      <c r="L103" s="80">
        <f t="shared" si="35"/>
        <v>1.8999419231726541E-2</v>
      </c>
      <c r="M103" s="95">
        <f t="shared" si="36"/>
        <v>0.950207468879668</v>
      </c>
      <c r="N103" s="80">
        <f>(J103/D103)</f>
        <v>0.70030581039755346</v>
      </c>
      <c r="O103" s="36">
        <v>48653160</v>
      </c>
      <c r="P103" s="98">
        <v>23</v>
      </c>
      <c r="Q103" s="99">
        <f>(O103/J103)</f>
        <v>212459.21397379914</v>
      </c>
      <c r="R103" s="100">
        <v>46</v>
      </c>
      <c r="S103" s="131">
        <f t="shared" si="37"/>
        <v>7</v>
      </c>
      <c r="T103" s="131">
        <f t="shared" si="38"/>
        <v>98</v>
      </c>
      <c r="U103" s="85">
        <v>17</v>
      </c>
      <c r="V103" s="80">
        <f>(T103/D103)</f>
        <v>0.29969418960244648</v>
      </c>
      <c r="W103" s="98">
        <v>17</v>
      </c>
      <c r="X103" s="80">
        <f>(T103/T$14)</f>
        <v>1.5222118670394533E-2</v>
      </c>
      <c r="Y103" s="83">
        <f>(T103/T$98)</f>
        <v>1</v>
      </c>
      <c r="Z103" s="81">
        <v>15972000</v>
      </c>
      <c r="AA103" s="86">
        <v>15</v>
      </c>
      <c r="AB103" s="23">
        <v>0</v>
      </c>
      <c r="AC103" s="16">
        <v>0</v>
      </c>
      <c r="AD103" s="33">
        <v>0</v>
      </c>
      <c r="AE103" s="16">
        <v>1</v>
      </c>
      <c r="AF103" s="16">
        <v>4</v>
      </c>
      <c r="AG103" s="33">
        <v>500000</v>
      </c>
      <c r="AH103" s="16">
        <v>6</v>
      </c>
      <c r="AI103" s="16">
        <v>94</v>
      </c>
      <c r="AJ103" s="80">
        <f>(AI103/T103)</f>
        <v>0.95918367346938771</v>
      </c>
      <c r="AK103" s="36">
        <v>15472000</v>
      </c>
    </row>
    <row r="104" spans="1:38" x14ac:dyDescent="0.2">
      <c r="A104" s="125">
        <v>91</v>
      </c>
      <c r="B104" s="14" t="s">
        <v>124</v>
      </c>
      <c r="C104" s="22">
        <v>3</v>
      </c>
      <c r="D104" s="22">
        <v>3</v>
      </c>
      <c r="E104" s="94">
        <v>71</v>
      </c>
      <c r="F104" s="124">
        <f t="shared" si="33"/>
        <v>1.6224109026012656E-4</v>
      </c>
      <c r="G104" s="95">
        <f t="shared" si="34"/>
        <v>8.8495575221238937E-3</v>
      </c>
      <c r="H104" s="36">
        <v>700000</v>
      </c>
      <c r="I104" s="96">
        <v>70</v>
      </c>
      <c r="J104" s="43">
        <v>3</v>
      </c>
      <c r="K104" s="92">
        <v>69</v>
      </c>
      <c r="L104" s="124">
        <f t="shared" si="35"/>
        <v>2.4890068862523852E-4</v>
      </c>
      <c r="M104" s="95">
        <f t="shared" si="36"/>
        <v>1.2448132780082987E-2</v>
      </c>
      <c r="N104" s="80">
        <f>(J104/D104)</f>
        <v>1</v>
      </c>
      <c r="O104" s="36">
        <v>700000</v>
      </c>
      <c r="P104" s="98">
        <v>69</v>
      </c>
      <c r="Q104" s="99">
        <f>(O104/J104)</f>
        <v>233333.33333333334</v>
      </c>
      <c r="R104" s="100">
        <v>33</v>
      </c>
      <c r="S104" s="131">
        <f t="shared" si="37"/>
        <v>0</v>
      </c>
      <c r="T104" s="131">
        <f t="shared" si="38"/>
        <v>0</v>
      </c>
      <c r="U104" s="85"/>
      <c r="V104" s="83"/>
      <c r="W104" s="16"/>
      <c r="X104" s="80"/>
      <c r="Y104" s="83"/>
      <c r="Z104" s="81">
        <v>0</v>
      </c>
      <c r="AA104" s="101"/>
      <c r="AB104" s="21">
        <v>0</v>
      </c>
      <c r="AC104" s="22">
        <v>0</v>
      </c>
      <c r="AD104" s="31">
        <v>0</v>
      </c>
      <c r="AE104" s="22">
        <v>0</v>
      </c>
      <c r="AF104" s="22">
        <v>0</v>
      </c>
      <c r="AG104" s="31">
        <v>0</v>
      </c>
      <c r="AH104" s="22">
        <v>0</v>
      </c>
      <c r="AI104" s="22">
        <v>0</v>
      </c>
      <c r="AJ104" s="80"/>
      <c r="AK104" s="36">
        <v>0</v>
      </c>
    </row>
    <row r="105" spans="1:38" x14ac:dyDescent="0.2">
      <c r="A105" s="125">
        <v>92</v>
      </c>
      <c r="B105" s="14" t="s">
        <v>104</v>
      </c>
      <c r="C105" s="22">
        <v>6</v>
      </c>
      <c r="D105" s="22">
        <v>6</v>
      </c>
      <c r="E105" s="94">
        <v>66</v>
      </c>
      <c r="F105" s="124">
        <f t="shared" si="33"/>
        <v>3.2448218052025311E-4</v>
      </c>
      <c r="G105" s="95">
        <f t="shared" si="34"/>
        <v>1.7699115044247787E-2</v>
      </c>
      <c r="H105" s="36">
        <v>900000</v>
      </c>
      <c r="I105" s="96">
        <v>68</v>
      </c>
      <c r="J105" s="43">
        <v>6</v>
      </c>
      <c r="K105" s="92">
        <v>65</v>
      </c>
      <c r="L105" s="124">
        <f t="shared" si="35"/>
        <v>4.9780137725047703E-4</v>
      </c>
      <c r="M105" s="95">
        <f t="shared" si="36"/>
        <v>2.4896265560165973E-2</v>
      </c>
      <c r="N105" s="80">
        <f>(J105/D105)</f>
        <v>1</v>
      </c>
      <c r="O105" s="36">
        <v>900000</v>
      </c>
      <c r="P105" s="98">
        <v>67</v>
      </c>
      <c r="Q105" s="99">
        <f>(O105/J105)</f>
        <v>150000</v>
      </c>
      <c r="R105" s="100">
        <v>68</v>
      </c>
      <c r="S105" s="131">
        <f t="shared" si="37"/>
        <v>0</v>
      </c>
      <c r="T105" s="131">
        <f t="shared" si="38"/>
        <v>0</v>
      </c>
      <c r="U105" s="85"/>
      <c r="V105" s="83"/>
      <c r="W105" s="16"/>
      <c r="X105" s="80"/>
      <c r="Y105" s="83"/>
      <c r="Z105" s="81">
        <v>0</v>
      </c>
      <c r="AA105" s="101"/>
      <c r="AB105" s="21">
        <v>0</v>
      </c>
      <c r="AC105" s="22">
        <v>0</v>
      </c>
      <c r="AD105" s="31">
        <v>0</v>
      </c>
      <c r="AE105" s="22">
        <v>0</v>
      </c>
      <c r="AF105" s="22">
        <v>0</v>
      </c>
      <c r="AG105" s="31">
        <v>0</v>
      </c>
      <c r="AH105" s="22">
        <v>0</v>
      </c>
      <c r="AI105" s="22">
        <v>0</v>
      </c>
      <c r="AJ105" s="80"/>
      <c r="AK105" s="36">
        <v>0</v>
      </c>
    </row>
    <row r="106" spans="1:38" x14ac:dyDescent="0.2">
      <c r="A106" s="125">
        <v>93</v>
      </c>
      <c r="B106" s="14" t="s">
        <v>105</v>
      </c>
      <c r="C106" s="22">
        <v>0</v>
      </c>
      <c r="D106" s="22">
        <v>0</v>
      </c>
      <c r="E106" s="94"/>
      <c r="F106" s="80">
        <f t="shared" si="33"/>
        <v>0</v>
      </c>
      <c r="G106" s="95">
        <f t="shared" si="34"/>
        <v>0</v>
      </c>
      <c r="H106" s="36">
        <v>0</v>
      </c>
      <c r="I106" s="96"/>
      <c r="J106" s="43">
        <v>0</v>
      </c>
      <c r="K106" s="97"/>
      <c r="L106" s="80">
        <f t="shared" si="35"/>
        <v>0</v>
      </c>
      <c r="M106" s="95">
        <f t="shared" si="36"/>
        <v>0</v>
      </c>
      <c r="N106" s="80"/>
      <c r="O106" s="36">
        <v>0</v>
      </c>
      <c r="P106" s="98"/>
      <c r="Q106" s="102"/>
      <c r="R106" s="82"/>
      <c r="S106" s="131">
        <f t="shared" si="37"/>
        <v>0</v>
      </c>
      <c r="T106" s="131">
        <f t="shared" si="38"/>
        <v>0</v>
      </c>
      <c r="U106" s="85"/>
      <c r="V106" s="83"/>
      <c r="W106" s="16"/>
      <c r="X106" s="80"/>
      <c r="Y106" s="83"/>
      <c r="Z106" s="81">
        <v>0</v>
      </c>
      <c r="AA106" s="101"/>
      <c r="AB106" s="21">
        <v>0</v>
      </c>
      <c r="AC106" s="22">
        <v>0</v>
      </c>
      <c r="AD106" s="31">
        <v>0</v>
      </c>
      <c r="AE106" s="22">
        <v>0</v>
      </c>
      <c r="AF106" s="22">
        <v>0</v>
      </c>
      <c r="AG106" s="31">
        <v>0</v>
      </c>
      <c r="AH106" s="22">
        <v>0</v>
      </c>
      <c r="AI106" s="22">
        <v>0</v>
      </c>
      <c r="AJ106" s="80"/>
      <c r="AK106" s="36">
        <v>0</v>
      </c>
    </row>
    <row r="107" spans="1:38" x14ac:dyDescent="0.2">
      <c r="A107" s="125">
        <v>94</v>
      </c>
      <c r="B107" s="14"/>
      <c r="C107" s="19"/>
      <c r="D107" s="19"/>
      <c r="E107" s="94"/>
      <c r="F107" s="95"/>
      <c r="G107" s="95"/>
      <c r="H107" s="59"/>
      <c r="I107" s="20"/>
      <c r="J107" s="43"/>
      <c r="K107" s="92"/>
      <c r="L107" s="95"/>
      <c r="M107" s="95"/>
      <c r="N107" s="80"/>
      <c r="O107" s="59"/>
      <c r="P107" s="85"/>
      <c r="Q107" s="102"/>
      <c r="R107" s="100"/>
      <c r="S107" s="103"/>
      <c r="T107" s="22"/>
      <c r="U107" s="85"/>
      <c r="V107" s="80"/>
      <c r="W107" s="16"/>
      <c r="X107" s="80"/>
      <c r="Y107" s="80"/>
      <c r="Z107" s="31"/>
      <c r="AA107" s="101"/>
      <c r="AB107" s="21"/>
      <c r="AC107" s="22"/>
      <c r="AD107" s="31"/>
      <c r="AE107" s="22"/>
      <c r="AF107" s="22"/>
      <c r="AG107" s="31"/>
      <c r="AH107" s="22"/>
      <c r="AI107" s="22"/>
      <c r="AJ107" s="80"/>
    </row>
    <row r="108" spans="1:38" s="26" customFormat="1" x14ac:dyDescent="0.2">
      <c r="A108" s="125">
        <v>95</v>
      </c>
      <c r="B108" s="15" t="s">
        <v>20</v>
      </c>
      <c r="C108" s="16">
        <v>625</v>
      </c>
      <c r="D108" s="16">
        <v>689</v>
      </c>
      <c r="E108" s="94">
        <v>15</v>
      </c>
      <c r="F108" s="80">
        <f>(D108/D$14)</f>
        <v>3.7261370396409067E-2</v>
      </c>
      <c r="G108" s="95">
        <f>(D108/D$108)</f>
        <v>1</v>
      </c>
      <c r="H108" s="91">
        <v>148731674</v>
      </c>
      <c r="I108" s="96">
        <v>16</v>
      </c>
      <c r="J108" s="43">
        <v>615</v>
      </c>
      <c r="K108" s="92">
        <v>14</v>
      </c>
      <c r="L108" s="80">
        <f>(J108/J$14)</f>
        <v>5.1024641168173901E-2</v>
      </c>
      <c r="M108" s="95">
        <f>(J108/J$108)</f>
        <v>1</v>
      </c>
      <c r="N108" s="80">
        <f>(J108/D108)</f>
        <v>0.89259796806966618</v>
      </c>
      <c r="O108" s="91">
        <v>135606620</v>
      </c>
      <c r="P108" s="98">
        <v>15</v>
      </c>
      <c r="Q108" s="99">
        <f>(O108/J108)</f>
        <v>220498.56910569104</v>
      </c>
      <c r="R108" s="100">
        <v>43</v>
      </c>
      <c r="S108" s="131">
        <f t="shared" ref="S108:T110" si="39">(AB108+AE108+AH108)</f>
        <v>10</v>
      </c>
      <c r="T108" s="131">
        <f t="shared" si="39"/>
        <v>74</v>
      </c>
      <c r="U108" s="85">
        <v>21</v>
      </c>
      <c r="V108" s="80">
        <f>(T108/D108)</f>
        <v>0.10740203193033382</v>
      </c>
      <c r="W108" s="98">
        <v>34</v>
      </c>
      <c r="X108" s="80">
        <f>(T108/T$14)</f>
        <v>1.1494252873563218E-2</v>
      </c>
      <c r="Y108" s="83">
        <f>(T108/T$108)</f>
        <v>1</v>
      </c>
      <c r="Z108" s="81">
        <v>13125054</v>
      </c>
      <c r="AA108" s="86">
        <v>18</v>
      </c>
      <c r="AB108" s="23">
        <v>4</v>
      </c>
      <c r="AC108" s="16">
        <v>8</v>
      </c>
      <c r="AD108" s="33">
        <v>1300000</v>
      </c>
      <c r="AE108" s="16">
        <v>0</v>
      </c>
      <c r="AF108" s="16">
        <v>0</v>
      </c>
      <c r="AG108" s="33">
        <v>0</v>
      </c>
      <c r="AH108" s="16">
        <v>6</v>
      </c>
      <c r="AI108" s="16">
        <v>66</v>
      </c>
      <c r="AJ108" s="80">
        <f>(AI108/T108)</f>
        <v>0.89189189189189189</v>
      </c>
      <c r="AK108" s="36">
        <v>11825054</v>
      </c>
      <c r="AL108" s="1"/>
    </row>
    <row r="109" spans="1:38" x14ac:dyDescent="0.2">
      <c r="A109" s="125">
        <v>96</v>
      </c>
      <c r="B109" s="14" t="s">
        <v>89</v>
      </c>
      <c r="C109" s="22">
        <v>57</v>
      </c>
      <c r="D109" s="22">
        <v>57</v>
      </c>
      <c r="E109" s="94">
        <v>45</v>
      </c>
      <c r="F109" s="80">
        <f>(D109/D$14)</f>
        <v>3.0825807149424045E-3</v>
      </c>
      <c r="G109" s="95">
        <f>(D109/D$108)</f>
        <v>8.2728592162554432E-2</v>
      </c>
      <c r="H109" s="36">
        <v>19098000</v>
      </c>
      <c r="I109" s="96">
        <v>34</v>
      </c>
      <c r="J109" s="43">
        <v>57</v>
      </c>
      <c r="K109" s="92">
        <v>38</v>
      </c>
      <c r="L109" s="80">
        <f>(J109/J$14)</f>
        <v>4.7291130838795319E-3</v>
      </c>
      <c r="M109" s="95">
        <f>(J109/J$108)</f>
        <v>9.2682926829268292E-2</v>
      </c>
      <c r="N109" s="80">
        <f>(J109/D109)</f>
        <v>1</v>
      </c>
      <c r="O109" s="36">
        <v>19098000</v>
      </c>
      <c r="P109" s="98">
        <v>32</v>
      </c>
      <c r="Q109" s="99">
        <f>(O109/J109)</f>
        <v>335052.63157894736</v>
      </c>
      <c r="R109" s="100">
        <v>7</v>
      </c>
      <c r="S109" s="131">
        <f t="shared" si="39"/>
        <v>0</v>
      </c>
      <c r="T109" s="131">
        <f t="shared" si="39"/>
        <v>0</v>
      </c>
      <c r="U109" s="85"/>
      <c r="V109" s="83"/>
      <c r="W109" s="16"/>
      <c r="X109" s="80"/>
      <c r="Y109" s="83"/>
      <c r="Z109" s="81">
        <v>0</v>
      </c>
      <c r="AA109" s="101"/>
      <c r="AB109" s="21">
        <v>0</v>
      </c>
      <c r="AC109" s="22">
        <v>0</v>
      </c>
      <c r="AD109" s="31">
        <v>0</v>
      </c>
      <c r="AE109" s="22">
        <v>0</v>
      </c>
      <c r="AF109" s="22">
        <v>0</v>
      </c>
      <c r="AG109" s="31">
        <v>0</v>
      </c>
      <c r="AH109" s="22">
        <v>0</v>
      </c>
      <c r="AI109" s="22">
        <v>0</v>
      </c>
      <c r="AJ109" s="80"/>
      <c r="AK109" s="36">
        <v>0</v>
      </c>
      <c r="AL109" s="5"/>
    </row>
    <row r="110" spans="1:38" x14ac:dyDescent="0.2">
      <c r="A110" s="125">
        <v>97</v>
      </c>
      <c r="B110" s="14" t="s">
        <v>57</v>
      </c>
      <c r="C110" s="22">
        <v>568</v>
      </c>
      <c r="D110" s="22">
        <v>632</v>
      </c>
      <c r="E110" s="94">
        <v>17</v>
      </c>
      <c r="F110" s="80">
        <f>(D110/D$14)</f>
        <v>3.4178789681466662E-2</v>
      </c>
      <c r="G110" s="95">
        <f>(D110/D$108)</f>
        <v>0.91727140783744554</v>
      </c>
      <c r="H110" s="36">
        <v>129633674</v>
      </c>
      <c r="I110" s="96">
        <v>17</v>
      </c>
      <c r="J110" s="43">
        <v>558</v>
      </c>
      <c r="K110" s="92">
        <v>16</v>
      </c>
      <c r="L110" s="80">
        <f>(J110/J$14)</f>
        <v>4.6295528084294366E-2</v>
      </c>
      <c r="M110" s="95">
        <f>(J110/J$108)</f>
        <v>0.90731707317073174</v>
      </c>
      <c r="N110" s="80">
        <f>(J110/D110)</f>
        <v>0.88291139240506333</v>
      </c>
      <c r="O110" s="36">
        <v>116508620</v>
      </c>
      <c r="P110" s="98">
        <v>16</v>
      </c>
      <c r="Q110" s="99">
        <f>(O110/J110)</f>
        <v>208796.8100358423</v>
      </c>
      <c r="R110" s="100">
        <v>48</v>
      </c>
      <c r="S110" s="131">
        <f t="shared" si="39"/>
        <v>10</v>
      </c>
      <c r="T110" s="131">
        <f t="shared" si="39"/>
        <v>74</v>
      </c>
      <c r="U110" s="85">
        <v>21</v>
      </c>
      <c r="V110" s="124">
        <f>(T110/D110)</f>
        <v>0.11708860759493671</v>
      </c>
      <c r="W110" s="98">
        <v>32</v>
      </c>
      <c r="X110" s="80">
        <f>(T110/T$14)</f>
        <v>1.1494252873563218E-2</v>
      </c>
      <c r="Y110" s="83">
        <f>(T110/T$108)</f>
        <v>1</v>
      </c>
      <c r="Z110" s="81">
        <v>13125054</v>
      </c>
      <c r="AA110" s="86">
        <v>18</v>
      </c>
      <c r="AB110" s="21">
        <v>4</v>
      </c>
      <c r="AC110" s="22">
        <v>8</v>
      </c>
      <c r="AD110" s="31">
        <v>1300000</v>
      </c>
      <c r="AE110" s="22">
        <v>0</v>
      </c>
      <c r="AF110" s="22">
        <v>0</v>
      </c>
      <c r="AG110" s="31">
        <v>0</v>
      </c>
      <c r="AH110" s="22">
        <v>6</v>
      </c>
      <c r="AI110" s="22">
        <v>66</v>
      </c>
      <c r="AJ110" s="80">
        <f>(AI110/T110)</f>
        <v>0.89189189189189189</v>
      </c>
      <c r="AK110" s="36">
        <v>11825054</v>
      </c>
    </row>
    <row r="111" spans="1:38" x14ac:dyDescent="0.2">
      <c r="A111" s="125">
        <v>98</v>
      </c>
      <c r="B111" s="14"/>
      <c r="C111" s="19"/>
      <c r="D111" s="19"/>
      <c r="E111" s="94"/>
      <c r="F111" s="95"/>
      <c r="G111" s="95"/>
      <c r="H111" s="59"/>
      <c r="I111" s="96"/>
      <c r="J111" s="43"/>
      <c r="K111" s="97"/>
      <c r="L111" s="95"/>
      <c r="M111" s="95"/>
      <c r="N111" s="80"/>
      <c r="O111" s="59"/>
      <c r="P111" s="98"/>
      <c r="Q111" s="102"/>
      <c r="R111" s="100"/>
      <c r="S111" s="103"/>
      <c r="T111" s="22"/>
      <c r="U111" s="85"/>
      <c r="V111" s="80"/>
      <c r="W111" s="16"/>
      <c r="X111" s="80"/>
      <c r="Y111" s="80"/>
      <c r="Z111" s="31"/>
      <c r="AA111" s="101"/>
      <c r="AB111" s="21"/>
      <c r="AC111" s="22"/>
      <c r="AD111" s="31"/>
      <c r="AE111" s="22"/>
      <c r="AF111" s="22"/>
      <c r="AG111" s="31"/>
      <c r="AH111" s="22"/>
      <c r="AI111" s="22"/>
      <c r="AJ111" s="80"/>
    </row>
    <row r="112" spans="1:38" s="66" customFormat="1" x14ac:dyDescent="0.2">
      <c r="A112" s="125">
        <v>99</v>
      </c>
      <c r="B112" s="15" t="s">
        <v>30</v>
      </c>
      <c r="C112" s="16">
        <v>25</v>
      </c>
      <c r="D112" s="16">
        <v>25</v>
      </c>
      <c r="E112" s="94">
        <v>53</v>
      </c>
      <c r="F112" s="80">
        <f>(D112/D$14)</f>
        <v>1.3520090855010545E-3</v>
      </c>
      <c r="G112" s="95">
        <f>(D112/D$112)</f>
        <v>1</v>
      </c>
      <c r="H112" s="91">
        <v>4513105</v>
      </c>
      <c r="I112" s="96">
        <v>56</v>
      </c>
      <c r="J112" s="43">
        <v>25</v>
      </c>
      <c r="K112" s="92">
        <v>49</v>
      </c>
      <c r="L112" s="80">
        <f>(J112/J$14)</f>
        <v>2.074172405210321E-3</v>
      </c>
      <c r="M112" s="95">
        <f>(J112/J$112)</f>
        <v>1</v>
      </c>
      <c r="N112" s="80">
        <f>(J112/D112)</f>
        <v>1</v>
      </c>
      <c r="O112" s="91">
        <v>4513105</v>
      </c>
      <c r="P112" s="98">
        <v>54</v>
      </c>
      <c r="Q112" s="99">
        <f>(O112/J112)</f>
        <v>180524.2</v>
      </c>
      <c r="R112" s="100">
        <v>60</v>
      </c>
      <c r="S112" s="131">
        <f t="shared" ref="S112:T115" si="40">(AB112+AE112+AH112)</f>
        <v>0</v>
      </c>
      <c r="T112" s="131">
        <f t="shared" si="40"/>
        <v>0</v>
      </c>
      <c r="U112" s="85"/>
      <c r="V112" s="83"/>
      <c r="W112" s="22"/>
      <c r="X112" s="80"/>
      <c r="Y112" s="83"/>
      <c r="Z112" s="81">
        <v>0</v>
      </c>
      <c r="AA112" s="86"/>
      <c r="AB112" s="23">
        <v>0</v>
      </c>
      <c r="AC112" s="16">
        <v>0</v>
      </c>
      <c r="AD112" s="33">
        <v>0</v>
      </c>
      <c r="AE112" s="16">
        <v>0</v>
      </c>
      <c r="AF112" s="16">
        <v>0</v>
      </c>
      <c r="AG112" s="33">
        <v>0</v>
      </c>
      <c r="AH112" s="16">
        <v>0</v>
      </c>
      <c r="AI112" s="16">
        <v>0</v>
      </c>
      <c r="AJ112" s="83"/>
      <c r="AK112" s="36">
        <v>0</v>
      </c>
      <c r="AL112" s="1"/>
    </row>
    <row r="113" spans="1:38" x14ac:dyDescent="0.2">
      <c r="A113" s="125">
        <v>100</v>
      </c>
      <c r="B113" s="14" t="s">
        <v>58</v>
      </c>
      <c r="C113" s="22">
        <v>1</v>
      </c>
      <c r="D113" s="22">
        <v>1</v>
      </c>
      <c r="E113" s="94">
        <v>78</v>
      </c>
      <c r="F113" s="124">
        <f>(D113/D$14)</f>
        <v>5.4080363420042185E-5</v>
      </c>
      <c r="G113" s="95">
        <f>(D113/D$112)</f>
        <v>0.04</v>
      </c>
      <c r="H113" s="36">
        <v>120000</v>
      </c>
      <c r="I113" s="96">
        <v>83</v>
      </c>
      <c r="J113" s="43">
        <v>1</v>
      </c>
      <c r="K113" s="92">
        <v>78</v>
      </c>
      <c r="L113" s="124">
        <f>(J113/J$14)</f>
        <v>8.2966896208412839E-5</v>
      </c>
      <c r="M113" s="95">
        <f>(J113/J$112)</f>
        <v>0.04</v>
      </c>
      <c r="N113" s="80">
        <f>(J113/D113)</f>
        <v>1</v>
      </c>
      <c r="O113" s="36">
        <v>120000</v>
      </c>
      <c r="P113" s="98">
        <v>83</v>
      </c>
      <c r="Q113" s="99">
        <f>(O113/J113)</f>
        <v>120000</v>
      </c>
      <c r="R113" s="100">
        <v>75</v>
      </c>
      <c r="S113" s="131">
        <f t="shared" si="40"/>
        <v>0</v>
      </c>
      <c r="T113" s="131">
        <f t="shared" si="40"/>
        <v>0</v>
      </c>
      <c r="U113" s="85"/>
      <c r="V113" s="83"/>
      <c r="W113" s="16"/>
      <c r="X113" s="80"/>
      <c r="Y113" s="83"/>
      <c r="Z113" s="81">
        <v>0</v>
      </c>
      <c r="AA113" s="101"/>
      <c r="AB113" s="21">
        <v>0</v>
      </c>
      <c r="AC113" s="22">
        <v>0</v>
      </c>
      <c r="AD113" s="31">
        <v>0</v>
      </c>
      <c r="AE113" s="22">
        <v>0</v>
      </c>
      <c r="AF113" s="22">
        <v>0</v>
      </c>
      <c r="AG113" s="31">
        <v>0</v>
      </c>
      <c r="AH113" s="22">
        <v>0</v>
      </c>
      <c r="AI113" s="22">
        <v>0</v>
      </c>
      <c r="AJ113" s="80"/>
      <c r="AK113" s="36">
        <v>0</v>
      </c>
      <c r="AL113" s="5"/>
    </row>
    <row r="114" spans="1:38" s="104" customFormat="1" x14ac:dyDescent="0.2">
      <c r="A114" s="125">
        <v>101</v>
      </c>
      <c r="B114" s="14" t="s">
        <v>97</v>
      </c>
      <c r="C114" s="22">
        <v>9</v>
      </c>
      <c r="D114" s="22">
        <v>9</v>
      </c>
      <c r="E114" s="94">
        <v>63</v>
      </c>
      <c r="F114" s="124">
        <f>(D114/D$14)</f>
        <v>4.8672327078037967E-4</v>
      </c>
      <c r="G114" s="95">
        <f>(D114/D$112)</f>
        <v>0.36</v>
      </c>
      <c r="H114" s="36">
        <v>1063800</v>
      </c>
      <c r="I114" s="96">
        <v>67</v>
      </c>
      <c r="J114" s="43">
        <v>9</v>
      </c>
      <c r="K114" s="92">
        <v>61</v>
      </c>
      <c r="L114" s="124">
        <f>(J114/J$14)</f>
        <v>7.467020658757156E-4</v>
      </c>
      <c r="M114" s="95">
        <f>(J114/J$112)</f>
        <v>0.36</v>
      </c>
      <c r="N114" s="80">
        <f>(J114/D114)</f>
        <v>1</v>
      </c>
      <c r="O114" s="36">
        <v>1063800</v>
      </c>
      <c r="P114" s="98">
        <v>66</v>
      </c>
      <c r="Q114" s="99">
        <f>(O114/J114)</f>
        <v>118200</v>
      </c>
      <c r="R114" s="100">
        <v>78</v>
      </c>
      <c r="S114" s="131">
        <f t="shared" si="40"/>
        <v>0</v>
      </c>
      <c r="T114" s="131">
        <f t="shared" si="40"/>
        <v>0</v>
      </c>
      <c r="U114" s="85"/>
      <c r="V114" s="83"/>
      <c r="W114" s="16"/>
      <c r="X114" s="80"/>
      <c r="Y114" s="83"/>
      <c r="Z114" s="81">
        <v>0</v>
      </c>
      <c r="AA114" s="86"/>
      <c r="AB114" s="23">
        <v>0</v>
      </c>
      <c r="AC114" s="16">
        <v>0</v>
      </c>
      <c r="AD114" s="33">
        <v>0</v>
      </c>
      <c r="AE114" s="16">
        <v>0</v>
      </c>
      <c r="AF114" s="16">
        <v>0</v>
      </c>
      <c r="AG114" s="33">
        <v>0</v>
      </c>
      <c r="AH114" s="16">
        <v>0</v>
      </c>
      <c r="AI114" s="16">
        <v>0</v>
      </c>
      <c r="AJ114" s="80"/>
      <c r="AK114" s="36">
        <v>0</v>
      </c>
    </row>
    <row r="115" spans="1:38" x14ac:dyDescent="0.2">
      <c r="A115" s="125">
        <v>102</v>
      </c>
      <c r="B115" s="14" t="s">
        <v>59</v>
      </c>
      <c r="C115" s="22">
        <v>15</v>
      </c>
      <c r="D115" s="22">
        <v>15</v>
      </c>
      <c r="E115" s="94">
        <v>59</v>
      </c>
      <c r="F115" s="80">
        <f>(D115/D$14)</f>
        <v>8.1120545130063278E-4</v>
      </c>
      <c r="G115" s="95">
        <f>(D115/D$112)</f>
        <v>0.6</v>
      </c>
      <c r="H115" s="36">
        <v>3329305</v>
      </c>
      <c r="I115" s="96">
        <v>58</v>
      </c>
      <c r="J115" s="43">
        <v>15</v>
      </c>
      <c r="K115" s="92">
        <v>56</v>
      </c>
      <c r="L115" s="80">
        <f>(J115/J$14)</f>
        <v>1.2445034431261927E-3</v>
      </c>
      <c r="M115" s="95">
        <f>(J115/J$112)</f>
        <v>0.6</v>
      </c>
      <c r="N115" s="80">
        <f>(J115/D115)</f>
        <v>1</v>
      </c>
      <c r="O115" s="36">
        <v>3329305</v>
      </c>
      <c r="P115" s="98">
        <v>56</v>
      </c>
      <c r="Q115" s="99">
        <f>(O115/J115)</f>
        <v>221953.66666666666</v>
      </c>
      <c r="R115" s="100">
        <v>40</v>
      </c>
      <c r="S115" s="131">
        <f t="shared" si="40"/>
        <v>0</v>
      </c>
      <c r="T115" s="131">
        <f t="shared" si="40"/>
        <v>0</v>
      </c>
      <c r="U115" s="98"/>
      <c r="V115" s="83"/>
      <c r="W115" s="16"/>
      <c r="X115" s="80"/>
      <c r="Y115" s="83"/>
      <c r="Z115" s="81">
        <v>0</v>
      </c>
      <c r="AA115" s="101"/>
      <c r="AB115" s="21">
        <v>0</v>
      </c>
      <c r="AC115" s="22">
        <v>0</v>
      </c>
      <c r="AD115" s="31">
        <v>0</v>
      </c>
      <c r="AE115" s="22">
        <v>0</v>
      </c>
      <c r="AF115" s="22">
        <v>0</v>
      </c>
      <c r="AG115" s="31">
        <v>0</v>
      </c>
      <c r="AH115" s="22">
        <v>0</v>
      </c>
      <c r="AI115" s="22">
        <v>0</v>
      </c>
      <c r="AJ115" s="80"/>
      <c r="AK115" s="36">
        <v>0</v>
      </c>
    </row>
    <row r="116" spans="1:38" x14ac:dyDescent="0.2">
      <c r="A116" s="125">
        <v>103</v>
      </c>
      <c r="B116" s="14"/>
      <c r="C116" s="19"/>
      <c r="D116" s="19"/>
      <c r="E116" s="94"/>
      <c r="F116" s="95"/>
      <c r="G116" s="95"/>
      <c r="H116" s="59"/>
      <c r="I116" s="96"/>
      <c r="J116" s="43"/>
      <c r="K116" s="97"/>
      <c r="L116" s="95"/>
      <c r="M116" s="95"/>
      <c r="N116" s="80"/>
      <c r="O116" s="59"/>
      <c r="P116" s="98"/>
      <c r="Q116" s="102"/>
      <c r="R116" s="100"/>
      <c r="S116" s="103"/>
      <c r="T116" s="22"/>
      <c r="U116" s="85"/>
      <c r="V116" s="80"/>
      <c r="W116" s="16"/>
      <c r="X116" s="80"/>
      <c r="Y116" s="80"/>
      <c r="Z116" s="31"/>
      <c r="AA116" s="101"/>
      <c r="AB116" s="21"/>
      <c r="AC116" s="22"/>
      <c r="AD116" s="31"/>
      <c r="AE116" s="22"/>
      <c r="AF116" s="22"/>
      <c r="AG116" s="31"/>
      <c r="AH116" s="22"/>
      <c r="AI116" s="22"/>
      <c r="AJ116" s="80"/>
    </row>
    <row r="117" spans="1:38" s="66" customFormat="1" x14ac:dyDescent="0.2">
      <c r="A117" s="125">
        <v>104</v>
      </c>
      <c r="B117" s="15" t="s">
        <v>28</v>
      </c>
      <c r="C117" s="16">
        <v>69</v>
      </c>
      <c r="D117" s="16">
        <v>70</v>
      </c>
      <c r="E117" s="94">
        <v>38</v>
      </c>
      <c r="F117" s="80">
        <f t="shared" ref="F117:F122" si="41">(D117/D$14)</f>
        <v>3.7856254394029528E-3</v>
      </c>
      <c r="G117" s="95">
        <f t="shared" ref="G117:G122" si="42">(D117/D$117)</f>
        <v>1</v>
      </c>
      <c r="H117" s="91">
        <v>25430898</v>
      </c>
      <c r="I117" s="96">
        <v>33</v>
      </c>
      <c r="J117" s="43">
        <v>68</v>
      </c>
      <c r="K117" s="92">
        <v>35</v>
      </c>
      <c r="L117" s="80">
        <f t="shared" ref="L117:L122" si="43">(J117/J$14)</f>
        <v>5.6417489421720732E-3</v>
      </c>
      <c r="M117" s="95">
        <f t="shared" ref="M117:M122" si="44">(J117/J$117)</f>
        <v>1</v>
      </c>
      <c r="N117" s="80">
        <f>(J117/D117)</f>
        <v>0.97142857142857142</v>
      </c>
      <c r="O117" s="91">
        <v>25305898</v>
      </c>
      <c r="P117" s="98">
        <v>30</v>
      </c>
      <c r="Q117" s="99">
        <f>(O117/J117)</f>
        <v>372145.5588235294</v>
      </c>
      <c r="R117" s="100">
        <v>6</v>
      </c>
      <c r="S117" s="131">
        <f t="shared" ref="S117:T122" si="45">(AB117+AE117+AH117)</f>
        <v>1</v>
      </c>
      <c r="T117" s="131">
        <f t="shared" si="45"/>
        <v>2</v>
      </c>
      <c r="U117" s="85">
        <v>38</v>
      </c>
      <c r="V117" s="80">
        <f>(T117/D117)</f>
        <v>2.8571428571428571E-2</v>
      </c>
      <c r="W117" s="98">
        <v>39</v>
      </c>
      <c r="X117" s="124">
        <f>(T117/T$14)</f>
        <v>3.1065548306927616E-4</v>
      </c>
      <c r="Y117" s="83">
        <f>(T117/T$117)</f>
        <v>1</v>
      </c>
      <c r="Z117" s="81">
        <v>125000</v>
      </c>
      <c r="AA117" s="86">
        <v>41</v>
      </c>
      <c r="AB117" s="21">
        <v>1</v>
      </c>
      <c r="AC117" s="22">
        <v>2</v>
      </c>
      <c r="AD117" s="31">
        <v>125000</v>
      </c>
      <c r="AE117" s="22">
        <v>0</v>
      </c>
      <c r="AF117" s="22">
        <v>0</v>
      </c>
      <c r="AG117" s="31">
        <v>0</v>
      </c>
      <c r="AH117" s="22">
        <v>0</v>
      </c>
      <c r="AI117" s="22">
        <v>0</v>
      </c>
      <c r="AJ117" s="80"/>
      <c r="AK117" s="36">
        <v>0</v>
      </c>
      <c r="AL117" s="1"/>
    </row>
    <row r="118" spans="1:38" x14ac:dyDescent="0.2">
      <c r="A118" s="125">
        <v>105</v>
      </c>
      <c r="B118" s="14" t="s">
        <v>78</v>
      </c>
      <c r="C118" s="22">
        <v>44</v>
      </c>
      <c r="D118" s="22">
        <v>44</v>
      </c>
      <c r="E118" s="94">
        <v>48</v>
      </c>
      <c r="F118" s="80">
        <f t="shared" si="41"/>
        <v>2.3795359904818562E-3</v>
      </c>
      <c r="G118" s="95">
        <f t="shared" si="42"/>
        <v>0.62857142857142856</v>
      </c>
      <c r="H118" s="36">
        <v>13565992</v>
      </c>
      <c r="I118" s="96">
        <v>37</v>
      </c>
      <c r="J118" s="43">
        <v>44</v>
      </c>
      <c r="K118" s="92">
        <v>42</v>
      </c>
      <c r="L118" s="80">
        <f t="shared" si="43"/>
        <v>3.6505434331701651E-3</v>
      </c>
      <c r="M118" s="95">
        <f t="shared" si="44"/>
        <v>0.6470588235294118</v>
      </c>
      <c r="N118" s="80">
        <f>(J118/D118)</f>
        <v>1</v>
      </c>
      <c r="O118" s="36">
        <v>13565992</v>
      </c>
      <c r="P118" s="98">
        <v>36</v>
      </c>
      <c r="Q118" s="99">
        <f>(O118/J118)</f>
        <v>308318</v>
      </c>
      <c r="R118" s="100">
        <v>8</v>
      </c>
      <c r="S118" s="131">
        <f t="shared" si="45"/>
        <v>0</v>
      </c>
      <c r="T118" s="131">
        <f t="shared" si="45"/>
        <v>0</v>
      </c>
      <c r="U118" s="85"/>
      <c r="V118" s="83"/>
      <c r="W118" s="16"/>
      <c r="X118" s="80"/>
      <c r="Y118" s="83"/>
      <c r="Z118" s="81">
        <v>0</v>
      </c>
      <c r="AA118" s="101"/>
      <c r="AB118" s="21">
        <v>0</v>
      </c>
      <c r="AC118" s="22">
        <v>0</v>
      </c>
      <c r="AD118" s="31">
        <v>0</v>
      </c>
      <c r="AE118" s="22">
        <v>0</v>
      </c>
      <c r="AF118" s="22">
        <v>0</v>
      </c>
      <c r="AG118" s="31">
        <v>0</v>
      </c>
      <c r="AH118" s="22">
        <v>0</v>
      </c>
      <c r="AI118" s="22">
        <v>0</v>
      </c>
      <c r="AJ118" s="80"/>
      <c r="AK118" s="36">
        <v>0</v>
      </c>
      <c r="AL118" s="5"/>
    </row>
    <row r="119" spans="1:38" x14ac:dyDescent="0.2">
      <c r="A119" s="125">
        <v>106</v>
      </c>
      <c r="B119" s="14" t="s">
        <v>95</v>
      </c>
      <c r="C119" s="22">
        <v>0</v>
      </c>
      <c r="D119" s="22">
        <v>0</v>
      </c>
      <c r="E119" s="94"/>
      <c r="F119" s="80">
        <f t="shared" si="41"/>
        <v>0</v>
      </c>
      <c r="G119" s="95">
        <f t="shared" si="42"/>
        <v>0</v>
      </c>
      <c r="H119" s="36">
        <v>0</v>
      </c>
      <c r="I119" s="96"/>
      <c r="J119" s="43">
        <v>0</v>
      </c>
      <c r="K119" s="97"/>
      <c r="L119" s="80">
        <f t="shared" si="43"/>
        <v>0</v>
      </c>
      <c r="M119" s="95">
        <f t="shared" si="44"/>
        <v>0</v>
      </c>
      <c r="N119" s="80"/>
      <c r="O119" s="36">
        <v>0</v>
      </c>
      <c r="P119" s="98"/>
      <c r="Q119" s="99"/>
      <c r="R119" s="100"/>
      <c r="S119" s="131">
        <f t="shared" si="45"/>
        <v>0</v>
      </c>
      <c r="T119" s="131">
        <f t="shared" si="45"/>
        <v>0</v>
      </c>
      <c r="U119" s="85"/>
      <c r="V119" s="83"/>
      <c r="W119" s="16"/>
      <c r="X119" s="80"/>
      <c r="Y119" s="83"/>
      <c r="Z119" s="81">
        <v>0</v>
      </c>
      <c r="AA119" s="101"/>
      <c r="AB119" s="21">
        <v>0</v>
      </c>
      <c r="AC119" s="22">
        <v>0</v>
      </c>
      <c r="AD119" s="31">
        <v>0</v>
      </c>
      <c r="AE119" s="22">
        <v>0</v>
      </c>
      <c r="AF119" s="22">
        <v>0</v>
      </c>
      <c r="AG119" s="31">
        <v>0</v>
      </c>
      <c r="AH119" s="22">
        <v>0</v>
      </c>
      <c r="AI119" s="22">
        <v>0</v>
      </c>
      <c r="AJ119" s="80"/>
      <c r="AK119" s="36">
        <v>0</v>
      </c>
    </row>
    <row r="120" spans="1:38" s="104" customFormat="1" x14ac:dyDescent="0.2">
      <c r="A120" s="125">
        <v>107</v>
      </c>
      <c r="B120" s="14" t="s">
        <v>103</v>
      </c>
      <c r="C120" s="22">
        <v>3</v>
      </c>
      <c r="D120" s="22">
        <v>3</v>
      </c>
      <c r="E120" s="94">
        <v>71</v>
      </c>
      <c r="F120" s="124">
        <f t="shared" si="41"/>
        <v>1.6224109026012656E-4</v>
      </c>
      <c r="G120" s="95">
        <f t="shared" si="42"/>
        <v>4.2857142857142858E-2</v>
      </c>
      <c r="H120" s="36">
        <v>1460000</v>
      </c>
      <c r="I120" s="96">
        <v>63</v>
      </c>
      <c r="J120" s="43">
        <v>3</v>
      </c>
      <c r="K120" s="92">
        <v>69</v>
      </c>
      <c r="L120" s="124">
        <f t="shared" si="43"/>
        <v>2.4890068862523852E-4</v>
      </c>
      <c r="M120" s="95">
        <f t="shared" si="44"/>
        <v>4.4117647058823532E-2</v>
      </c>
      <c r="N120" s="80">
        <f>(J120/D120)</f>
        <v>1</v>
      </c>
      <c r="O120" s="36">
        <v>1460000</v>
      </c>
      <c r="P120" s="98">
        <v>62</v>
      </c>
      <c r="Q120" s="99">
        <f>(O120/J120)</f>
        <v>486666.66666666669</v>
      </c>
      <c r="R120" s="100">
        <v>2</v>
      </c>
      <c r="S120" s="131">
        <f t="shared" si="45"/>
        <v>0</v>
      </c>
      <c r="T120" s="131">
        <f t="shared" si="45"/>
        <v>0</v>
      </c>
      <c r="U120" s="85"/>
      <c r="V120" s="83"/>
      <c r="W120" s="16"/>
      <c r="X120" s="80"/>
      <c r="Y120" s="83"/>
      <c r="Z120" s="81">
        <v>0</v>
      </c>
      <c r="AA120" s="101"/>
      <c r="AB120" s="21">
        <v>0</v>
      </c>
      <c r="AC120" s="22">
        <v>0</v>
      </c>
      <c r="AD120" s="31">
        <v>0</v>
      </c>
      <c r="AE120" s="22">
        <v>0</v>
      </c>
      <c r="AF120" s="22">
        <v>0</v>
      </c>
      <c r="AG120" s="31">
        <v>0</v>
      </c>
      <c r="AH120" s="22">
        <v>0</v>
      </c>
      <c r="AI120" s="22">
        <v>0</v>
      </c>
      <c r="AJ120" s="80"/>
      <c r="AK120" s="36">
        <v>0</v>
      </c>
    </row>
    <row r="121" spans="1:38" s="104" customFormat="1" x14ac:dyDescent="0.2">
      <c r="A121" s="125">
        <v>108</v>
      </c>
      <c r="B121" s="14" t="s">
        <v>60</v>
      </c>
      <c r="C121" s="22">
        <v>19</v>
      </c>
      <c r="D121" s="22">
        <v>19</v>
      </c>
      <c r="E121" s="94">
        <v>56</v>
      </c>
      <c r="F121" s="80">
        <f t="shared" si="41"/>
        <v>1.0275269049808014E-3</v>
      </c>
      <c r="G121" s="95">
        <f t="shared" si="42"/>
        <v>0.27142857142857141</v>
      </c>
      <c r="H121" s="36">
        <v>10009906</v>
      </c>
      <c r="I121" s="96">
        <v>47</v>
      </c>
      <c r="J121" s="43">
        <v>19</v>
      </c>
      <c r="K121" s="92">
        <v>53</v>
      </c>
      <c r="L121" s="80">
        <f t="shared" si="43"/>
        <v>1.5763710279598441E-3</v>
      </c>
      <c r="M121" s="95">
        <f t="shared" si="44"/>
        <v>0.27941176470588236</v>
      </c>
      <c r="N121" s="80">
        <f>(J121/D121)</f>
        <v>1</v>
      </c>
      <c r="O121" s="36">
        <v>10009906</v>
      </c>
      <c r="P121" s="98">
        <v>42</v>
      </c>
      <c r="Q121" s="99">
        <f>(O121/J121)</f>
        <v>526837.15789473685</v>
      </c>
      <c r="R121" s="100">
        <v>1</v>
      </c>
      <c r="S121" s="131">
        <f t="shared" si="45"/>
        <v>0</v>
      </c>
      <c r="T121" s="131">
        <f t="shared" si="45"/>
        <v>0</v>
      </c>
      <c r="U121" s="98"/>
      <c r="V121" s="83"/>
      <c r="W121" s="16"/>
      <c r="X121" s="80"/>
      <c r="Y121" s="83"/>
      <c r="Z121" s="81">
        <v>0</v>
      </c>
      <c r="AA121" s="101"/>
      <c r="AB121" s="21">
        <v>0</v>
      </c>
      <c r="AC121" s="22">
        <v>0</v>
      </c>
      <c r="AD121" s="31">
        <v>0</v>
      </c>
      <c r="AE121" s="22">
        <v>0</v>
      </c>
      <c r="AF121" s="22">
        <v>0</v>
      </c>
      <c r="AG121" s="31">
        <v>0</v>
      </c>
      <c r="AH121" s="22">
        <v>0</v>
      </c>
      <c r="AI121" s="22">
        <v>0</v>
      </c>
      <c r="AJ121" s="80"/>
      <c r="AK121" s="36">
        <v>0</v>
      </c>
    </row>
    <row r="122" spans="1:38" x14ac:dyDescent="0.2">
      <c r="A122" s="125">
        <v>109</v>
      </c>
      <c r="B122" s="14" t="s">
        <v>106</v>
      </c>
      <c r="C122" s="22">
        <v>3</v>
      </c>
      <c r="D122" s="22">
        <v>4</v>
      </c>
      <c r="E122" s="94">
        <v>68</v>
      </c>
      <c r="F122" s="124">
        <f t="shared" si="41"/>
        <v>2.1632145368016874E-4</v>
      </c>
      <c r="G122" s="95">
        <f t="shared" si="42"/>
        <v>5.7142857142857141E-2</v>
      </c>
      <c r="H122" s="36">
        <v>395000</v>
      </c>
      <c r="I122" s="96">
        <v>75</v>
      </c>
      <c r="J122" s="43">
        <v>2</v>
      </c>
      <c r="K122" s="92">
        <v>74</v>
      </c>
      <c r="L122" s="124">
        <f t="shared" si="43"/>
        <v>1.6593379241682568E-4</v>
      </c>
      <c r="M122" s="95">
        <f t="shared" si="44"/>
        <v>2.9411764705882353E-2</v>
      </c>
      <c r="N122" s="80">
        <f>(J122/D122)</f>
        <v>0.5</v>
      </c>
      <c r="O122" s="36">
        <v>270000</v>
      </c>
      <c r="P122" s="98">
        <v>76</v>
      </c>
      <c r="Q122" s="99">
        <f>(O122/J122)</f>
        <v>135000</v>
      </c>
      <c r="R122" s="100">
        <v>71</v>
      </c>
      <c r="S122" s="131">
        <f t="shared" si="45"/>
        <v>1</v>
      </c>
      <c r="T122" s="131">
        <f t="shared" si="45"/>
        <v>2</v>
      </c>
      <c r="U122" s="85">
        <v>38</v>
      </c>
      <c r="V122" s="80">
        <f>(T122/D122)</f>
        <v>0.5</v>
      </c>
      <c r="W122" s="98">
        <v>13</v>
      </c>
      <c r="X122" s="124">
        <f>(T122/T$14)</f>
        <v>3.1065548306927616E-4</v>
      </c>
      <c r="Y122" s="83">
        <f>(T122/T$117)</f>
        <v>1</v>
      </c>
      <c r="Z122" s="81">
        <v>125000</v>
      </c>
      <c r="AA122" s="86">
        <v>41</v>
      </c>
      <c r="AB122" s="21">
        <v>1</v>
      </c>
      <c r="AC122" s="22">
        <v>2</v>
      </c>
      <c r="AD122" s="31">
        <v>125000</v>
      </c>
      <c r="AE122" s="22">
        <v>0</v>
      </c>
      <c r="AF122" s="22">
        <v>0</v>
      </c>
      <c r="AG122" s="31">
        <v>0</v>
      </c>
      <c r="AH122" s="22">
        <v>0</v>
      </c>
      <c r="AI122" s="22">
        <v>0</v>
      </c>
      <c r="AJ122" s="80">
        <f>(AI122/T122)</f>
        <v>0</v>
      </c>
      <c r="AK122" s="36">
        <v>0</v>
      </c>
    </row>
    <row r="123" spans="1:38" x14ac:dyDescent="0.2">
      <c r="A123" s="125">
        <v>110</v>
      </c>
      <c r="B123" s="14"/>
      <c r="C123" s="19"/>
      <c r="D123" s="19"/>
      <c r="E123" s="94"/>
      <c r="F123" s="95"/>
      <c r="G123" s="95"/>
      <c r="H123" s="59"/>
      <c r="I123" s="96"/>
      <c r="J123" s="43"/>
      <c r="K123" s="97"/>
      <c r="L123" s="95"/>
      <c r="M123" s="95"/>
      <c r="N123" s="80"/>
      <c r="O123" s="59"/>
      <c r="P123" s="98"/>
      <c r="Q123" s="102"/>
      <c r="R123" s="100"/>
      <c r="S123" s="103"/>
      <c r="T123" s="22"/>
      <c r="U123" s="85"/>
      <c r="V123" s="80"/>
      <c r="W123" s="16"/>
      <c r="X123" s="80"/>
      <c r="Y123" s="80"/>
      <c r="Z123" s="31"/>
      <c r="AA123" s="101"/>
      <c r="AB123" s="21"/>
      <c r="AC123" s="22"/>
      <c r="AD123" s="31"/>
      <c r="AE123" s="22"/>
      <c r="AF123" s="22"/>
      <c r="AG123" s="31"/>
      <c r="AH123" s="22"/>
      <c r="AI123" s="22"/>
      <c r="AJ123" s="80"/>
    </row>
    <row r="124" spans="1:38" s="66" customFormat="1" x14ac:dyDescent="0.2">
      <c r="A124" s="125">
        <v>111</v>
      </c>
      <c r="B124" s="15" t="s">
        <v>23</v>
      </c>
      <c r="C124" s="16">
        <v>246</v>
      </c>
      <c r="D124" s="16">
        <v>247</v>
      </c>
      <c r="E124" s="94">
        <v>26</v>
      </c>
      <c r="F124" s="80">
        <f t="shared" ref="F124:F134" si="46">(D124/D$14)</f>
        <v>1.3357849764750419E-2</v>
      </c>
      <c r="G124" s="95">
        <f t="shared" ref="G124:G134" si="47">(D124/D$124)</f>
        <v>1</v>
      </c>
      <c r="H124" s="91">
        <v>58942372</v>
      </c>
      <c r="I124" s="96">
        <v>26</v>
      </c>
      <c r="J124" s="43">
        <v>245</v>
      </c>
      <c r="K124" s="92">
        <v>19</v>
      </c>
      <c r="L124" s="80">
        <f t="shared" ref="L124:L134" si="48">(J124/J$14)</f>
        <v>2.0326889571061147E-2</v>
      </c>
      <c r="M124" s="95">
        <f t="shared" ref="M124:M134" si="49">(J124/J$124)</f>
        <v>1</v>
      </c>
      <c r="N124" s="80">
        <f>(J124/D124)</f>
        <v>0.9919028340080972</v>
      </c>
      <c r="O124" s="91">
        <v>58542372</v>
      </c>
      <c r="P124" s="98">
        <v>19</v>
      </c>
      <c r="Q124" s="99">
        <f>(O124/J124)</f>
        <v>238948.45714285714</v>
      </c>
      <c r="R124" s="100">
        <v>23</v>
      </c>
      <c r="S124" s="131">
        <f t="shared" ref="S124:S134" si="50">(AB124+AE124+AH124)</f>
        <v>1</v>
      </c>
      <c r="T124" s="131">
        <f t="shared" ref="T124:T134" si="51">(AC124+AF124+AI124)</f>
        <v>2</v>
      </c>
      <c r="U124" s="85">
        <v>38</v>
      </c>
      <c r="V124" s="80">
        <f>(T124/D124)</f>
        <v>8.0971659919028341E-3</v>
      </c>
      <c r="W124" s="98">
        <v>42</v>
      </c>
      <c r="X124" s="124">
        <f>(T124/T$14)</f>
        <v>3.1065548306927616E-4</v>
      </c>
      <c r="Y124" s="83">
        <f>(T124/T$124)</f>
        <v>1</v>
      </c>
      <c r="Z124" s="81">
        <v>400000</v>
      </c>
      <c r="AA124" s="86">
        <v>38</v>
      </c>
      <c r="AB124" s="21">
        <v>1</v>
      </c>
      <c r="AC124" s="22">
        <v>2</v>
      </c>
      <c r="AD124" s="31">
        <v>400000</v>
      </c>
      <c r="AE124" s="22">
        <v>0</v>
      </c>
      <c r="AF124" s="22">
        <v>0</v>
      </c>
      <c r="AG124" s="31">
        <v>0</v>
      </c>
      <c r="AH124" s="22">
        <v>0</v>
      </c>
      <c r="AI124" s="22">
        <v>0</v>
      </c>
      <c r="AJ124" s="80"/>
      <c r="AK124" s="36">
        <v>0</v>
      </c>
      <c r="AL124" s="1"/>
    </row>
    <row r="125" spans="1:38" x14ac:dyDescent="0.2">
      <c r="A125" s="125">
        <v>112</v>
      </c>
      <c r="B125" s="14" t="s">
        <v>72</v>
      </c>
      <c r="C125" s="22">
        <v>9</v>
      </c>
      <c r="D125" s="22">
        <v>9</v>
      </c>
      <c r="E125" s="94">
        <v>63</v>
      </c>
      <c r="F125" s="124">
        <f t="shared" si="46"/>
        <v>4.8672327078037967E-4</v>
      </c>
      <c r="G125" s="95">
        <f t="shared" si="47"/>
        <v>3.643724696356275E-2</v>
      </c>
      <c r="H125" s="36">
        <v>2320000</v>
      </c>
      <c r="I125" s="96">
        <v>60</v>
      </c>
      <c r="J125" s="43">
        <v>9</v>
      </c>
      <c r="K125" s="92">
        <v>61</v>
      </c>
      <c r="L125" s="124">
        <f t="shared" si="48"/>
        <v>7.467020658757156E-4</v>
      </c>
      <c r="M125" s="95">
        <f t="shared" si="49"/>
        <v>3.6734693877551024E-2</v>
      </c>
      <c r="N125" s="80">
        <f>(J125/D125)</f>
        <v>1</v>
      </c>
      <c r="O125" s="36">
        <v>2320000</v>
      </c>
      <c r="P125" s="98">
        <v>58</v>
      </c>
      <c r="Q125" s="99">
        <f>(O125/J125)</f>
        <v>257777.77777777778</v>
      </c>
      <c r="R125" s="100">
        <v>12</v>
      </c>
      <c r="S125" s="131">
        <f t="shared" si="50"/>
        <v>0</v>
      </c>
      <c r="T125" s="131">
        <f t="shared" si="51"/>
        <v>0</v>
      </c>
      <c r="U125" s="85"/>
      <c r="V125" s="83"/>
      <c r="W125" s="16"/>
      <c r="X125" s="80"/>
      <c r="Y125" s="83"/>
      <c r="Z125" s="81">
        <v>0</v>
      </c>
      <c r="AA125" s="86"/>
      <c r="AB125" s="23">
        <v>0</v>
      </c>
      <c r="AC125" s="16">
        <v>0</v>
      </c>
      <c r="AD125" s="33">
        <v>0</v>
      </c>
      <c r="AE125" s="16">
        <v>0</v>
      </c>
      <c r="AF125" s="16">
        <v>0</v>
      </c>
      <c r="AG125" s="33">
        <v>0</v>
      </c>
      <c r="AH125" s="16">
        <v>0</v>
      </c>
      <c r="AI125" s="16">
        <v>0</v>
      </c>
      <c r="AJ125" s="80"/>
      <c r="AK125" s="36">
        <v>0</v>
      </c>
      <c r="AL125" s="5"/>
    </row>
    <row r="126" spans="1:38" x14ac:dyDescent="0.2">
      <c r="A126" s="125">
        <v>113</v>
      </c>
      <c r="B126" s="14" t="s">
        <v>75</v>
      </c>
      <c r="C126" s="22">
        <v>0</v>
      </c>
      <c r="D126" s="22">
        <v>0</v>
      </c>
      <c r="E126" s="94"/>
      <c r="F126" s="80">
        <f t="shared" si="46"/>
        <v>0</v>
      </c>
      <c r="G126" s="95">
        <f t="shared" si="47"/>
        <v>0</v>
      </c>
      <c r="H126" s="36">
        <v>0</v>
      </c>
      <c r="I126" s="96"/>
      <c r="J126" s="43">
        <v>0</v>
      </c>
      <c r="K126" s="97"/>
      <c r="L126" s="80">
        <f t="shared" si="48"/>
        <v>0</v>
      </c>
      <c r="M126" s="95">
        <f t="shared" si="49"/>
        <v>0</v>
      </c>
      <c r="N126" s="80"/>
      <c r="O126" s="36">
        <v>0</v>
      </c>
      <c r="P126" s="98"/>
      <c r="Q126" s="99"/>
      <c r="R126" s="100"/>
      <c r="S126" s="131">
        <f t="shared" si="50"/>
        <v>0</v>
      </c>
      <c r="T126" s="131">
        <f t="shared" si="51"/>
        <v>0</v>
      </c>
      <c r="U126" s="85"/>
      <c r="V126" s="83"/>
      <c r="W126" s="16"/>
      <c r="X126" s="80"/>
      <c r="Y126" s="83"/>
      <c r="Z126" s="81">
        <v>0</v>
      </c>
      <c r="AA126" s="101"/>
      <c r="AB126" s="21">
        <v>0</v>
      </c>
      <c r="AC126" s="22">
        <v>0</v>
      </c>
      <c r="AD126" s="31">
        <v>0</v>
      </c>
      <c r="AE126" s="22">
        <v>0</v>
      </c>
      <c r="AF126" s="22">
        <v>0</v>
      </c>
      <c r="AG126" s="31">
        <v>0</v>
      </c>
      <c r="AH126" s="22">
        <v>0</v>
      </c>
      <c r="AI126" s="22">
        <v>0</v>
      </c>
      <c r="AJ126" s="80"/>
      <c r="AK126" s="36">
        <v>0</v>
      </c>
    </row>
    <row r="127" spans="1:38" x14ac:dyDescent="0.2">
      <c r="A127" s="125">
        <v>114</v>
      </c>
      <c r="B127" s="14" t="s">
        <v>125</v>
      </c>
      <c r="C127" s="22">
        <v>0</v>
      </c>
      <c r="D127" s="22">
        <v>0</v>
      </c>
      <c r="E127" s="94"/>
      <c r="F127" s="80">
        <f t="shared" si="46"/>
        <v>0</v>
      </c>
      <c r="G127" s="95">
        <f t="shared" si="47"/>
        <v>0</v>
      </c>
      <c r="H127" s="36">
        <v>0</v>
      </c>
      <c r="I127" s="96"/>
      <c r="J127" s="43">
        <v>0</v>
      </c>
      <c r="K127" s="97"/>
      <c r="L127" s="80">
        <f t="shared" si="48"/>
        <v>0</v>
      </c>
      <c r="M127" s="95">
        <f t="shared" si="49"/>
        <v>0</v>
      </c>
      <c r="N127" s="80"/>
      <c r="O127" s="36">
        <v>0</v>
      </c>
      <c r="P127" s="98"/>
      <c r="Q127" s="102"/>
      <c r="R127" s="100"/>
      <c r="S127" s="131">
        <f t="shared" si="50"/>
        <v>0</v>
      </c>
      <c r="T127" s="131">
        <f t="shared" si="51"/>
        <v>0</v>
      </c>
      <c r="U127" s="85"/>
      <c r="V127" s="83"/>
      <c r="W127" s="22"/>
      <c r="X127" s="80"/>
      <c r="Y127" s="83"/>
      <c r="Z127" s="81">
        <v>0</v>
      </c>
      <c r="AA127" s="86"/>
      <c r="AB127" s="23">
        <v>0</v>
      </c>
      <c r="AC127" s="16">
        <v>0</v>
      </c>
      <c r="AD127" s="33">
        <v>0</v>
      </c>
      <c r="AE127" s="16">
        <v>0</v>
      </c>
      <c r="AF127" s="16">
        <v>0</v>
      </c>
      <c r="AG127" s="33">
        <v>0</v>
      </c>
      <c r="AH127" s="16">
        <v>0</v>
      </c>
      <c r="AI127" s="16">
        <v>0</v>
      </c>
      <c r="AJ127" s="80"/>
      <c r="AK127" s="36">
        <v>0</v>
      </c>
    </row>
    <row r="128" spans="1:38" x14ac:dyDescent="0.2">
      <c r="A128" s="125">
        <v>115</v>
      </c>
      <c r="B128" s="14" t="s">
        <v>61</v>
      </c>
      <c r="C128" s="22">
        <v>41</v>
      </c>
      <c r="D128" s="22">
        <v>41</v>
      </c>
      <c r="E128" s="94">
        <v>50</v>
      </c>
      <c r="F128" s="80">
        <f t="shared" si="46"/>
        <v>2.2172949002217295E-3</v>
      </c>
      <c r="G128" s="95">
        <f t="shared" si="47"/>
        <v>0.16599190283400811</v>
      </c>
      <c r="H128" s="36">
        <v>6164268</v>
      </c>
      <c r="I128" s="96">
        <v>54</v>
      </c>
      <c r="J128" s="43">
        <v>41</v>
      </c>
      <c r="K128" s="92">
        <v>44</v>
      </c>
      <c r="L128" s="80">
        <f t="shared" si="48"/>
        <v>3.4016427445449264E-3</v>
      </c>
      <c r="M128" s="95">
        <f t="shared" si="49"/>
        <v>0.16734693877551021</v>
      </c>
      <c r="N128" s="80">
        <f>(J128/D128)</f>
        <v>1</v>
      </c>
      <c r="O128" s="36">
        <v>6164268</v>
      </c>
      <c r="P128" s="98">
        <v>49</v>
      </c>
      <c r="Q128" s="99">
        <f>(O128/J128)</f>
        <v>150348</v>
      </c>
      <c r="R128" s="100">
        <v>67</v>
      </c>
      <c r="S128" s="131">
        <f t="shared" si="50"/>
        <v>0</v>
      </c>
      <c r="T128" s="131">
        <f t="shared" si="51"/>
        <v>0</v>
      </c>
      <c r="U128" s="85"/>
      <c r="V128" s="83"/>
      <c r="W128" s="16"/>
      <c r="X128" s="80"/>
      <c r="Y128" s="83"/>
      <c r="Z128" s="81">
        <v>0</v>
      </c>
      <c r="AA128" s="101"/>
      <c r="AB128" s="21">
        <v>0</v>
      </c>
      <c r="AC128" s="22">
        <v>0</v>
      </c>
      <c r="AD128" s="31">
        <v>0</v>
      </c>
      <c r="AE128" s="22">
        <v>0</v>
      </c>
      <c r="AF128" s="22">
        <v>0</v>
      </c>
      <c r="AG128" s="31">
        <v>0</v>
      </c>
      <c r="AH128" s="22">
        <v>0</v>
      </c>
      <c r="AI128" s="22">
        <v>0</v>
      </c>
      <c r="AJ128" s="80"/>
      <c r="AK128" s="36">
        <v>0</v>
      </c>
    </row>
    <row r="129" spans="1:38" x14ac:dyDescent="0.2">
      <c r="A129" s="125">
        <v>116</v>
      </c>
      <c r="B129" s="14" t="s">
        <v>123</v>
      </c>
      <c r="C129" s="22">
        <v>0</v>
      </c>
      <c r="D129" s="22">
        <v>0</v>
      </c>
      <c r="E129" s="22"/>
      <c r="F129" s="80">
        <f t="shared" si="46"/>
        <v>0</v>
      </c>
      <c r="G129" s="95">
        <f t="shared" si="47"/>
        <v>0</v>
      </c>
      <c r="H129" s="36">
        <v>0</v>
      </c>
      <c r="I129" s="96"/>
      <c r="J129" s="43">
        <v>0</v>
      </c>
      <c r="K129" s="97"/>
      <c r="L129" s="80">
        <f t="shared" si="48"/>
        <v>0</v>
      </c>
      <c r="M129" s="95">
        <f t="shared" si="49"/>
        <v>0</v>
      </c>
      <c r="N129" s="80"/>
      <c r="O129" s="36">
        <v>0</v>
      </c>
      <c r="P129" s="98"/>
      <c r="Q129" s="99"/>
      <c r="R129" s="82"/>
      <c r="S129" s="131">
        <f t="shared" si="50"/>
        <v>0</v>
      </c>
      <c r="T129" s="131">
        <f t="shared" si="51"/>
        <v>0</v>
      </c>
      <c r="U129" s="98"/>
      <c r="V129" s="83"/>
      <c r="W129" s="16"/>
      <c r="X129" s="80"/>
      <c r="Y129" s="83"/>
      <c r="Z129" s="81">
        <v>0</v>
      </c>
      <c r="AA129" s="101"/>
      <c r="AB129" s="21">
        <v>0</v>
      </c>
      <c r="AC129" s="22">
        <v>0</v>
      </c>
      <c r="AD129" s="31">
        <v>0</v>
      </c>
      <c r="AE129" s="22">
        <v>0</v>
      </c>
      <c r="AF129" s="22">
        <v>0</v>
      </c>
      <c r="AG129" s="31">
        <v>0</v>
      </c>
      <c r="AH129" s="22">
        <v>0</v>
      </c>
      <c r="AI129" s="22">
        <v>0</v>
      </c>
      <c r="AJ129" s="80"/>
      <c r="AK129" s="36">
        <v>0</v>
      </c>
    </row>
    <row r="130" spans="1:38" x14ac:dyDescent="0.2">
      <c r="A130" s="125">
        <v>117</v>
      </c>
      <c r="B130" s="14" t="s">
        <v>87</v>
      </c>
      <c r="C130" s="22">
        <v>0</v>
      </c>
      <c r="D130" s="22">
        <v>0</v>
      </c>
      <c r="E130" s="94"/>
      <c r="F130" s="80">
        <f t="shared" si="46"/>
        <v>0</v>
      </c>
      <c r="G130" s="95">
        <f t="shared" si="47"/>
        <v>0</v>
      </c>
      <c r="H130" s="36">
        <v>0</v>
      </c>
      <c r="I130" s="20"/>
      <c r="J130" s="43">
        <v>0</v>
      </c>
      <c r="K130" s="92"/>
      <c r="L130" s="80">
        <f t="shared" si="48"/>
        <v>0</v>
      </c>
      <c r="M130" s="95">
        <f t="shared" si="49"/>
        <v>0</v>
      </c>
      <c r="N130" s="80"/>
      <c r="O130" s="36">
        <v>0</v>
      </c>
      <c r="P130" s="85"/>
      <c r="Q130" s="99"/>
      <c r="R130" s="100"/>
      <c r="S130" s="131">
        <f t="shared" si="50"/>
        <v>0</v>
      </c>
      <c r="T130" s="131">
        <f t="shared" si="51"/>
        <v>0</v>
      </c>
      <c r="U130" s="85"/>
      <c r="V130" s="83"/>
      <c r="W130" s="16"/>
      <c r="X130" s="80"/>
      <c r="Y130" s="83"/>
      <c r="Z130" s="81">
        <v>0</v>
      </c>
      <c r="AA130" s="101"/>
      <c r="AB130" s="21">
        <v>0</v>
      </c>
      <c r="AC130" s="22">
        <v>0</v>
      </c>
      <c r="AD130" s="31">
        <v>0</v>
      </c>
      <c r="AE130" s="22">
        <v>0</v>
      </c>
      <c r="AF130" s="22">
        <v>0</v>
      </c>
      <c r="AG130" s="31">
        <v>0</v>
      </c>
      <c r="AH130" s="22">
        <v>0</v>
      </c>
      <c r="AI130" s="22">
        <v>0</v>
      </c>
      <c r="AJ130" s="80"/>
      <c r="AK130" s="36">
        <v>0</v>
      </c>
    </row>
    <row r="131" spans="1:38" x14ac:dyDescent="0.2">
      <c r="A131" s="125">
        <v>118</v>
      </c>
      <c r="B131" s="14" t="s">
        <v>100</v>
      </c>
      <c r="C131" s="22">
        <v>0</v>
      </c>
      <c r="D131" s="22">
        <v>0</v>
      </c>
      <c r="E131" s="94"/>
      <c r="F131" s="80">
        <f t="shared" si="46"/>
        <v>0</v>
      </c>
      <c r="G131" s="95">
        <f t="shared" si="47"/>
        <v>0</v>
      </c>
      <c r="H131" s="36">
        <v>0</v>
      </c>
      <c r="I131" s="96"/>
      <c r="J131" s="43">
        <v>0</v>
      </c>
      <c r="K131" s="97"/>
      <c r="L131" s="80">
        <f t="shared" si="48"/>
        <v>0</v>
      </c>
      <c r="M131" s="95">
        <f t="shared" si="49"/>
        <v>0</v>
      </c>
      <c r="N131" s="80"/>
      <c r="O131" s="36">
        <v>0</v>
      </c>
      <c r="P131" s="98"/>
      <c r="Q131" s="102"/>
      <c r="R131" s="100"/>
      <c r="S131" s="131">
        <f t="shared" si="50"/>
        <v>0</v>
      </c>
      <c r="T131" s="131">
        <f t="shared" si="51"/>
        <v>0</v>
      </c>
      <c r="U131" s="85"/>
      <c r="V131" s="83"/>
      <c r="W131" s="16"/>
      <c r="X131" s="80"/>
      <c r="Y131" s="83"/>
      <c r="Z131" s="81">
        <v>0</v>
      </c>
      <c r="AA131" s="86"/>
      <c r="AB131" s="23">
        <v>0</v>
      </c>
      <c r="AC131" s="16">
        <v>0</v>
      </c>
      <c r="AD131" s="33">
        <v>0</v>
      </c>
      <c r="AE131" s="16">
        <v>0</v>
      </c>
      <c r="AF131" s="16">
        <v>0</v>
      </c>
      <c r="AG131" s="33">
        <v>0</v>
      </c>
      <c r="AH131" s="16">
        <v>0</v>
      </c>
      <c r="AI131" s="16">
        <v>0</v>
      </c>
      <c r="AJ131" s="80"/>
      <c r="AK131" s="36">
        <v>0</v>
      </c>
    </row>
    <row r="132" spans="1:38" x14ac:dyDescent="0.2">
      <c r="A132" s="125">
        <v>119</v>
      </c>
      <c r="B132" s="14" t="s">
        <v>101</v>
      </c>
      <c r="C132" s="22">
        <v>1</v>
      </c>
      <c r="D132" s="22">
        <v>1</v>
      </c>
      <c r="E132" s="94">
        <v>78</v>
      </c>
      <c r="F132" s="124">
        <f t="shared" si="46"/>
        <v>5.4080363420042185E-5</v>
      </c>
      <c r="G132" s="95">
        <f t="shared" si="47"/>
        <v>4.048582995951417E-3</v>
      </c>
      <c r="H132" s="36">
        <v>150000</v>
      </c>
      <c r="I132" s="96">
        <v>81</v>
      </c>
      <c r="J132" s="43">
        <v>1</v>
      </c>
      <c r="K132" s="92">
        <v>78</v>
      </c>
      <c r="L132" s="124">
        <f t="shared" si="48"/>
        <v>8.2966896208412839E-5</v>
      </c>
      <c r="M132" s="95">
        <f t="shared" si="49"/>
        <v>4.0816326530612249E-3</v>
      </c>
      <c r="N132" s="80">
        <f>(J132/D132)</f>
        <v>1</v>
      </c>
      <c r="O132" s="36">
        <v>150000</v>
      </c>
      <c r="P132" s="98">
        <v>81</v>
      </c>
      <c r="Q132" s="99">
        <f>(O132/J132)</f>
        <v>150000</v>
      </c>
      <c r="R132" s="100">
        <v>68</v>
      </c>
      <c r="S132" s="131">
        <f t="shared" si="50"/>
        <v>0</v>
      </c>
      <c r="T132" s="131">
        <f t="shared" si="51"/>
        <v>0</v>
      </c>
      <c r="U132" s="85"/>
      <c r="V132" s="83"/>
      <c r="W132" s="16"/>
      <c r="X132" s="80"/>
      <c r="Y132" s="83"/>
      <c r="Z132" s="81">
        <v>0</v>
      </c>
      <c r="AA132" s="101"/>
      <c r="AB132" s="21">
        <v>0</v>
      </c>
      <c r="AC132" s="22">
        <v>0</v>
      </c>
      <c r="AD132" s="31">
        <v>0</v>
      </c>
      <c r="AE132" s="22">
        <v>0</v>
      </c>
      <c r="AF132" s="22">
        <v>0</v>
      </c>
      <c r="AG132" s="31">
        <v>0</v>
      </c>
      <c r="AH132" s="22">
        <v>0</v>
      </c>
      <c r="AI132" s="22">
        <v>0</v>
      </c>
      <c r="AJ132" s="80"/>
      <c r="AK132" s="36">
        <v>0</v>
      </c>
    </row>
    <row r="133" spans="1:38" s="104" customFormat="1" x14ac:dyDescent="0.2">
      <c r="A133" s="125">
        <v>120</v>
      </c>
      <c r="B133" s="14" t="s">
        <v>62</v>
      </c>
      <c r="C133" s="22">
        <v>195</v>
      </c>
      <c r="D133" s="22">
        <v>196</v>
      </c>
      <c r="E133" s="94">
        <v>28</v>
      </c>
      <c r="F133" s="80">
        <f t="shared" si="46"/>
        <v>1.0599751230328268E-2</v>
      </c>
      <c r="G133" s="95">
        <f t="shared" si="47"/>
        <v>0.79352226720647778</v>
      </c>
      <c r="H133" s="36">
        <v>50308104</v>
      </c>
      <c r="I133" s="96">
        <v>27</v>
      </c>
      <c r="J133" s="43">
        <v>194</v>
      </c>
      <c r="K133" s="92">
        <v>24</v>
      </c>
      <c r="L133" s="80">
        <f t="shared" si="48"/>
        <v>1.6095577864432092E-2</v>
      </c>
      <c r="M133" s="95">
        <f t="shared" si="49"/>
        <v>0.7918367346938775</v>
      </c>
      <c r="N133" s="80">
        <f>(J133/D133)</f>
        <v>0.98979591836734693</v>
      </c>
      <c r="O133" s="36">
        <v>49908104</v>
      </c>
      <c r="P133" s="98">
        <v>22</v>
      </c>
      <c r="Q133" s="99">
        <f>(O133/J133)</f>
        <v>257258.26804123711</v>
      </c>
      <c r="R133" s="100">
        <v>13</v>
      </c>
      <c r="S133" s="131">
        <f t="shared" si="50"/>
        <v>1</v>
      </c>
      <c r="T133" s="131">
        <f t="shared" si="51"/>
        <v>2</v>
      </c>
      <c r="U133" s="85">
        <v>38</v>
      </c>
      <c r="V133" s="80">
        <f>(T133/D133)</f>
        <v>1.020408163265306E-2</v>
      </c>
      <c r="W133" s="98">
        <v>41</v>
      </c>
      <c r="X133" s="80">
        <f>(T133/T$14)</f>
        <v>3.1065548306927616E-4</v>
      </c>
      <c r="Y133" s="83">
        <f>(T133/T$124)</f>
        <v>1</v>
      </c>
      <c r="Z133" s="81">
        <v>400000</v>
      </c>
      <c r="AA133" s="86">
        <v>38</v>
      </c>
      <c r="AB133" s="21">
        <v>1</v>
      </c>
      <c r="AC133" s="22">
        <v>2</v>
      </c>
      <c r="AD133" s="31">
        <v>400000</v>
      </c>
      <c r="AE133" s="22">
        <v>0</v>
      </c>
      <c r="AF133" s="22">
        <v>0</v>
      </c>
      <c r="AG133" s="31">
        <v>0</v>
      </c>
      <c r="AH133" s="22">
        <v>0</v>
      </c>
      <c r="AI133" s="22">
        <v>0</v>
      </c>
      <c r="AJ133" s="80"/>
      <c r="AK133" s="36">
        <v>0</v>
      </c>
    </row>
    <row r="134" spans="1:38" x14ac:dyDescent="0.2">
      <c r="A134" s="125">
        <v>121</v>
      </c>
      <c r="B134" s="14" t="s">
        <v>109</v>
      </c>
      <c r="C134" s="22">
        <v>0</v>
      </c>
      <c r="D134" s="22">
        <v>0</v>
      </c>
      <c r="E134" s="94"/>
      <c r="F134" s="80">
        <f t="shared" si="46"/>
        <v>0</v>
      </c>
      <c r="G134" s="95">
        <f t="shared" si="47"/>
        <v>0</v>
      </c>
      <c r="H134" s="36">
        <v>0</v>
      </c>
      <c r="I134" s="96"/>
      <c r="J134" s="43">
        <v>0</v>
      </c>
      <c r="K134" s="97"/>
      <c r="L134" s="80">
        <f t="shared" si="48"/>
        <v>0</v>
      </c>
      <c r="M134" s="95">
        <f t="shared" si="49"/>
        <v>0</v>
      </c>
      <c r="N134" s="80"/>
      <c r="O134" s="36">
        <v>0</v>
      </c>
      <c r="P134" s="98"/>
      <c r="Q134" s="102"/>
      <c r="R134" s="100"/>
      <c r="S134" s="131">
        <f t="shared" si="50"/>
        <v>0</v>
      </c>
      <c r="T134" s="131">
        <f t="shared" si="51"/>
        <v>0</v>
      </c>
      <c r="U134" s="85"/>
      <c r="V134" s="83"/>
      <c r="W134" s="16"/>
      <c r="X134" s="80"/>
      <c r="Y134" s="83"/>
      <c r="Z134" s="81">
        <v>0</v>
      </c>
      <c r="AA134" s="101"/>
      <c r="AB134" s="21">
        <v>0</v>
      </c>
      <c r="AC134" s="22">
        <v>0</v>
      </c>
      <c r="AD134" s="31">
        <v>0</v>
      </c>
      <c r="AE134" s="22">
        <v>0</v>
      </c>
      <c r="AF134" s="22">
        <v>0</v>
      </c>
      <c r="AG134" s="31">
        <v>0</v>
      </c>
      <c r="AH134" s="22">
        <v>0</v>
      </c>
      <c r="AI134" s="22">
        <v>0</v>
      </c>
      <c r="AJ134" s="80"/>
      <c r="AK134" s="36">
        <v>0</v>
      </c>
    </row>
    <row r="135" spans="1:38" x14ac:dyDescent="0.2">
      <c r="A135" s="125">
        <v>122</v>
      </c>
      <c r="B135" s="14"/>
      <c r="C135" s="28"/>
      <c r="D135" s="28"/>
      <c r="E135" s="94"/>
      <c r="F135" s="95"/>
      <c r="G135" s="95"/>
      <c r="H135" s="55"/>
      <c r="I135" s="96"/>
      <c r="J135" s="43"/>
      <c r="K135" s="97"/>
      <c r="L135" s="95"/>
      <c r="M135" s="95"/>
      <c r="N135" s="80"/>
      <c r="O135" s="55"/>
      <c r="P135" s="98"/>
      <c r="Q135" s="102"/>
      <c r="R135" s="100"/>
      <c r="S135" s="103"/>
      <c r="T135" s="22"/>
      <c r="U135" s="85"/>
      <c r="V135" s="80"/>
      <c r="W135" s="16"/>
      <c r="X135" s="80"/>
      <c r="Y135" s="80"/>
      <c r="Z135" s="31"/>
      <c r="AA135" s="101"/>
      <c r="AB135" s="21"/>
      <c r="AC135" s="22"/>
      <c r="AD135" s="31"/>
      <c r="AE135" s="22"/>
      <c r="AF135" s="22"/>
      <c r="AG135" s="31"/>
      <c r="AH135" s="22"/>
      <c r="AI135" s="22"/>
      <c r="AJ135" s="80"/>
    </row>
    <row r="136" spans="1:38" s="66" customFormat="1" x14ac:dyDescent="0.2">
      <c r="A136" s="125">
        <v>123</v>
      </c>
      <c r="B136" s="15" t="s">
        <v>31</v>
      </c>
      <c r="C136" s="16">
        <v>232</v>
      </c>
      <c r="D136" s="16">
        <v>266</v>
      </c>
      <c r="E136" s="94">
        <v>25</v>
      </c>
      <c r="F136" s="80">
        <f t="shared" ref="F136:F142" si="52">(D136/D$14)</f>
        <v>1.438537666973122E-2</v>
      </c>
      <c r="G136" s="95">
        <f t="shared" ref="G136:G142" si="53">(D136/D$136)</f>
        <v>1</v>
      </c>
      <c r="H136" s="91">
        <v>35903252</v>
      </c>
      <c r="I136" s="96">
        <v>32</v>
      </c>
      <c r="J136" s="43">
        <v>226</v>
      </c>
      <c r="K136" s="92">
        <v>23</v>
      </c>
      <c r="L136" s="80">
        <f t="shared" ref="L136:L142" si="54">(J136/J$14)</f>
        <v>1.8750518543101304E-2</v>
      </c>
      <c r="M136" s="95">
        <f t="shared" ref="M136:M142" si="55">(J136/J$136)</f>
        <v>1</v>
      </c>
      <c r="N136" s="80">
        <f t="shared" ref="N136:N142" si="56">(J136/D136)</f>
        <v>0.84962406015037595</v>
      </c>
      <c r="O136" s="91">
        <v>32395684</v>
      </c>
      <c r="P136" s="98">
        <v>29</v>
      </c>
      <c r="Q136" s="99">
        <f t="shared" ref="Q136:Q142" si="57">(O136/J136)</f>
        <v>143343.73451327434</v>
      </c>
      <c r="R136" s="100">
        <v>70</v>
      </c>
      <c r="S136" s="131">
        <f t="shared" ref="S136:T142" si="58">(AB136+AE136+AH136)</f>
        <v>6</v>
      </c>
      <c r="T136" s="131">
        <f t="shared" si="58"/>
        <v>40</v>
      </c>
      <c r="U136" s="85">
        <v>27</v>
      </c>
      <c r="V136" s="80">
        <f>(T136/D136)</f>
        <v>0.15037593984962405</v>
      </c>
      <c r="W136" s="98">
        <v>28</v>
      </c>
      <c r="X136" s="80">
        <f>(T136/T$14)</f>
        <v>6.2131096613855233E-3</v>
      </c>
      <c r="Y136" s="83">
        <f>(T136/T$136)</f>
        <v>1</v>
      </c>
      <c r="Z136" s="81">
        <v>3507568</v>
      </c>
      <c r="AA136" s="86">
        <v>29</v>
      </c>
      <c r="AB136" s="21">
        <v>0</v>
      </c>
      <c r="AC136" s="22">
        <v>0</v>
      </c>
      <c r="AD136" s="31">
        <v>0</v>
      </c>
      <c r="AE136" s="22">
        <v>0</v>
      </c>
      <c r="AF136" s="22">
        <v>0</v>
      </c>
      <c r="AG136" s="31">
        <v>0</v>
      </c>
      <c r="AH136" s="22">
        <v>6</v>
      </c>
      <c r="AI136" s="22">
        <v>40</v>
      </c>
      <c r="AJ136" s="80">
        <f>(AI136/T136)</f>
        <v>1</v>
      </c>
      <c r="AK136" s="36">
        <v>3507568</v>
      </c>
      <c r="AL136" s="1"/>
    </row>
    <row r="137" spans="1:38" x14ac:dyDescent="0.2">
      <c r="A137" s="125">
        <v>124</v>
      </c>
      <c r="B137" s="14" t="s">
        <v>76</v>
      </c>
      <c r="C137" s="22">
        <v>111</v>
      </c>
      <c r="D137" s="22">
        <v>111</v>
      </c>
      <c r="E137" s="94">
        <v>32</v>
      </c>
      <c r="F137" s="80">
        <f t="shared" si="52"/>
        <v>6.0029203396246827E-3</v>
      </c>
      <c r="G137" s="95">
        <f t="shared" si="53"/>
        <v>0.41729323308270677</v>
      </c>
      <c r="H137" s="36">
        <v>12123950</v>
      </c>
      <c r="I137" s="96">
        <v>40</v>
      </c>
      <c r="J137" s="43">
        <v>111</v>
      </c>
      <c r="K137" s="92">
        <v>30</v>
      </c>
      <c r="L137" s="80">
        <f t="shared" si="54"/>
        <v>9.2093254791338255E-3</v>
      </c>
      <c r="M137" s="95">
        <f t="shared" si="55"/>
        <v>0.49115044247787609</v>
      </c>
      <c r="N137" s="80">
        <f t="shared" si="56"/>
        <v>1</v>
      </c>
      <c r="O137" s="36">
        <v>12123950</v>
      </c>
      <c r="P137" s="98">
        <v>38</v>
      </c>
      <c r="Q137" s="99">
        <f t="shared" si="57"/>
        <v>109224.77477477478</v>
      </c>
      <c r="R137" s="100">
        <v>80</v>
      </c>
      <c r="S137" s="131">
        <f t="shared" si="58"/>
        <v>0</v>
      </c>
      <c r="T137" s="131">
        <f t="shared" si="58"/>
        <v>0</v>
      </c>
      <c r="U137" s="85"/>
      <c r="V137" s="83"/>
      <c r="W137" s="22"/>
      <c r="X137" s="80"/>
      <c r="Y137" s="83"/>
      <c r="Z137" s="81">
        <v>0</v>
      </c>
      <c r="AA137" s="101"/>
      <c r="AB137" s="21">
        <v>0</v>
      </c>
      <c r="AC137" s="22">
        <v>0</v>
      </c>
      <c r="AD137" s="31">
        <v>0</v>
      </c>
      <c r="AE137" s="22">
        <v>0</v>
      </c>
      <c r="AF137" s="22">
        <v>0</v>
      </c>
      <c r="AG137" s="31">
        <v>0</v>
      </c>
      <c r="AH137" s="22">
        <v>0</v>
      </c>
      <c r="AI137" s="22">
        <v>0</v>
      </c>
      <c r="AJ137" s="80"/>
      <c r="AK137" s="36">
        <v>0</v>
      </c>
      <c r="AL137" s="5"/>
    </row>
    <row r="138" spans="1:38" x14ac:dyDescent="0.2">
      <c r="A138" s="125">
        <v>125</v>
      </c>
      <c r="B138" s="14" t="s">
        <v>63</v>
      </c>
      <c r="C138" s="22">
        <v>12</v>
      </c>
      <c r="D138" s="22">
        <v>12</v>
      </c>
      <c r="E138" s="94">
        <v>61</v>
      </c>
      <c r="F138" s="80">
        <f t="shared" si="52"/>
        <v>6.4896436104050622E-4</v>
      </c>
      <c r="G138" s="95">
        <f t="shared" si="53"/>
        <v>4.5112781954887216E-2</v>
      </c>
      <c r="H138" s="36">
        <v>1437230</v>
      </c>
      <c r="I138" s="96">
        <v>65</v>
      </c>
      <c r="J138" s="43">
        <v>12</v>
      </c>
      <c r="K138" s="92">
        <v>59</v>
      </c>
      <c r="L138" s="80">
        <f t="shared" si="54"/>
        <v>9.9560275450095406E-4</v>
      </c>
      <c r="M138" s="95">
        <f t="shared" si="55"/>
        <v>5.3097345132743362E-2</v>
      </c>
      <c r="N138" s="80">
        <f t="shared" si="56"/>
        <v>1</v>
      </c>
      <c r="O138" s="36">
        <v>1437230</v>
      </c>
      <c r="P138" s="98">
        <v>64</v>
      </c>
      <c r="Q138" s="99">
        <f t="shared" si="57"/>
        <v>119769.16666666667</v>
      </c>
      <c r="R138" s="100">
        <v>76</v>
      </c>
      <c r="S138" s="131">
        <f t="shared" si="58"/>
        <v>0</v>
      </c>
      <c r="T138" s="131">
        <f t="shared" si="58"/>
        <v>0</v>
      </c>
      <c r="U138" s="85"/>
      <c r="V138" s="83"/>
      <c r="W138" s="16"/>
      <c r="X138" s="80"/>
      <c r="Y138" s="83"/>
      <c r="Z138" s="81">
        <v>0</v>
      </c>
      <c r="AA138" s="101"/>
      <c r="AB138" s="21">
        <v>0</v>
      </c>
      <c r="AC138" s="22">
        <v>0</v>
      </c>
      <c r="AD138" s="31">
        <v>0</v>
      </c>
      <c r="AE138" s="22">
        <v>0</v>
      </c>
      <c r="AF138" s="22">
        <v>0</v>
      </c>
      <c r="AG138" s="31">
        <v>0</v>
      </c>
      <c r="AH138" s="22">
        <v>0</v>
      </c>
      <c r="AI138" s="22">
        <v>0</v>
      </c>
      <c r="AJ138" s="80"/>
      <c r="AK138" s="36">
        <v>0</v>
      </c>
    </row>
    <row r="139" spans="1:38" s="104" customFormat="1" x14ac:dyDescent="0.2">
      <c r="A139" s="125">
        <v>126</v>
      </c>
      <c r="B139" s="14" t="s">
        <v>64</v>
      </c>
      <c r="C139" s="22">
        <v>38</v>
      </c>
      <c r="D139" s="22">
        <v>72</v>
      </c>
      <c r="E139" s="94">
        <v>37</v>
      </c>
      <c r="F139" s="80">
        <f t="shared" si="52"/>
        <v>3.8937861662430373E-3</v>
      </c>
      <c r="G139" s="95">
        <f t="shared" si="53"/>
        <v>0.27067669172932329</v>
      </c>
      <c r="H139" s="36">
        <v>9319619</v>
      </c>
      <c r="I139" s="96">
        <v>48</v>
      </c>
      <c r="J139" s="43">
        <v>32</v>
      </c>
      <c r="K139" s="92">
        <v>47</v>
      </c>
      <c r="L139" s="80">
        <f t="shared" si="54"/>
        <v>2.6549406786692108E-3</v>
      </c>
      <c r="M139" s="95">
        <f t="shared" si="55"/>
        <v>0.1415929203539823</v>
      </c>
      <c r="N139" s="80">
        <f t="shared" si="56"/>
        <v>0.44444444444444442</v>
      </c>
      <c r="O139" s="36">
        <v>5812051</v>
      </c>
      <c r="P139" s="98">
        <v>52</v>
      </c>
      <c r="Q139" s="99">
        <f t="shared" si="57"/>
        <v>181626.59375</v>
      </c>
      <c r="R139" s="100">
        <v>59</v>
      </c>
      <c r="S139" s="131">
        <f t="shared" si="58"/>
        <v>6</v>
      </c>
      <c r="T139" s="131">
        <f t="shared" si="58"/>
        <v>40</v>
      </c>
      <c r="U139" s="85">
        <v>27</v>
      </c>
      <c r="V139" s="80">
        <f>(T139/D139)</f>
        <v>0.55555555555555558</v>
      </c>
      <c r="W139" s="98">
        <v>11</v>
      </c>
      <c r="X139" s="80">
        <f>(T139/T$14)</f>
        <v>6.2131096613855233E-3</v>
      </c>
      <c r="Y139" s="83">
        <f>(T139/T$136)</f>
        <v>1</v>
      </c>
      <c r="Z139" s="81">
        <v>3507568</v>
      </c>
      <c r="AA139" s="86">
        <v>29</v>
      </c>
      <c r="AB139" s="21">
        <v>0</v>
      </c>
      <c r="AC139" s="22">
        <v>0</v>
      </c>
      <c r="AD139" s="31">
        <v>0</v>
      </c>
      <c r="AE139" s="22">
        <v>0</v>
      </c>
      <c r="AF139" s="22">
        <v>0</v>
      </c>
      <c r="AG139" s="31">
        <v>0</v>
      </c>
      <c r="AH139" s="22">
        <v>6</v>
      </c>
      <c r="AI139" s="22">
        <v>40</v>
      </c>
      <c r="AJ139" s="80">
        <f>(AI139/T139)</f>
        <v>1</v>
      </c>
      <c r="AK139" s="36">
        <v>3507568</v>
      </c>
    </row>
    <row r="140" spans="1:38" x14ac:dyDescent="0.2">
      <c r="A140" s="125">
        <v>127</v>
      </c>
      <c r="B140" s="14" t="s">
        <v>126</v>
      </c>
      <c r="C140" s="22">
        <v>4</v>
      </c>
      <c r="D140" s="22">
        <v>4</v>
      </c>
      <c r="E140" s="94">
        <v>68</v>
      </c>
      <c r="F140" s="124">
        <f t="shared" si="52"/>
        <v>2.1632145368016874E-4</v>
      </c>
      <c r="G140" s="95">
        <f t="shared" si="53"/>
        <v>1.5037593984962405E-2</v>
      </c>
      <c r="H140" s="36">
        <v>415000</v>
      </c>
      <c r="I140" s="96">
        <v>73</v>
      </c>
      <c r="J140" s="43">
        <v>4</v>
      </c>
      <c r="K140" s="92">
        <v>67</v>
      </c>
      <c r="L140" s="124">
        <f t="shared" si="54"/>
        <v>3.3186758483365135E-4</v>
      </c>
      <c r="M140" s="95">
        <f t="shared" si="55"/>
        <v>1.7699115044247787E-2</v>
      </c>
      <c r="N140" s="80">
        <f t="shared" si="56"/>
        <v>1</v>
      </c>
      <c r="O140" s="36">
        <v>415000</v>
      </c>
      <c r="P140" s="98">
        <v>72</v>
      </c>
      <c r="Q140" s="99">
        <f t="shared" si="57"/>
        <v>103750</v>
      </c>
      <c r="R140" s="100">
        <v>81</v>
      </c>
      <c r="S140" s="131">
        <f t="shared" si="58"/>
        <v>0</v>
      </c>
      <c r="T140" s="131">
        <f t="shared" si="58"/>
        <v>0</v>
      </c>
      <c r="U140" s="98"/>
      <c r="V140" s="83"/>
      <c r="W140" s="16"/>
      <c r="X140" s="80"/>
      <c r="Y140" s="83"/>
      <c r="Z140" s="81">
        <v>0</v>
      </c>
      <c r="AA140" s="101"/>
      <c r="AB140" s="21">
        <v>0</v>
      </c>
      <c r="AC140" s="22">
        <v>0</v>
      </c>
      <c r="AD140" s="31">
        <v>0</v>
      </c>
      <c r="AE140" s="22">
        <v>0</v>
      </c>
      <c r="AF140" s="22">
        <v>0</v>
      </c>
      <c r="AG140" s="31">
        <v>0</v>
      </c>
      <c r="AH140" s="22">
        <v>0</v>
      </c>
      <c r="AI140" s="22">
        <v>0</v>
      </c>
      <c r="AJ140" s="80"/>
      <c r="AK140" s="36">
        <v>0</v>
      </c>
    </row>
    <row r="141" spans="1:38" x14ac:dyDescent="0.2">
      <c r="A141" s="125">
        <v>128</v>
      </c>
      <c r="B141" s="14" t="s">
        <v>65</v>
      </c>
      <c r="C141" s="22">
        <v>65</v>
      </c>
      <c r="D141" s="22">
        <v>65</v>
      </c>
      <c r="E141" s="94">
        <v>40</v>
      </c>
      <c r="F141" s="80">
        <f t="shared" si="52"/>
        <v>3.5152236223027419E-3</v>
      </c>
      <c r="G141" s="95">
        <f t="shared" si="53"/>
        <v>0.24436090225563908</v>
      </c>
      <c r="H141" s="36">
        <v>12377453</v>
      </c>
      <c r="I141" s="96">
        <v>39</v>
      </c>
      <c r="J141" s="43">
        <v>65</v>
      </c>
      <c r="K141" s="92">
        <v>36</v>
      </c>
      <c r="L141" s="80">
        <f t="shared" si="54"/>
        <v>5.392848253546835E-3</v>
      </c>
      <c r="M141" s="95">
        <f t="shared" si="55"/>
        <v>0.28761061946902655</v>
      </c>
      <c r="N141" s="80">
        <f t="shared" si="56"/>
        <v>1</v>
      </c>
      <c r="O141" s="36">
        <v>12377453</v>
      </c>
      <c r="P141" s="98">
        <v>37</v>
      </c>
      <c r="Q141" s="99">
        <f t="shared" si="57"/>
        <v>190422.35384615386</v>
      </c>
      <c r="R141" s="100">
        <v>57</v>
      </c>
      <c r="S141" s="131">
        <f t="shared" si="58"/>
        <v>0</v>
      </c>
      <c r="T141" s="131">
        <f t="shared" si="58"/>
        <v>0</v>
      </c>
      <c r="U141" s="85"/>
      <c r="V141" s="83"/>
      <c r="W141" s="16"/>
      <c r="X141" s="80"/>
      <c r="Y141" s="83"/>
      <c r="Z141" s="81">
        <v>0</v>
      </c>
      <c r="AA141" s="86"/>
      <c r="AB141" s="23">
        <v>0</v>
      </c>
      <c r="AC141" s="16">
        <v>0</v>
      </c>
      <c r="AD141" s="33">
        <v>0</v>
      </c>
      <c r="AE141" s="16">
        <v>0</v>
      </c>
      <c r="AF141" s="16">
        <v>0</v>
      </c>
      <c r="AG141" s="33">
        <v>0</v>
      </c>
      <c r="AH141" s="16">
        <v>0</v>
      </c>
      <c r="AI141" s="16">
        <v>0</v>
      </c>
      <c r="AJ141" s="83"/>
      <c r="AK141" s="36">
        <v>0</v>
      </c>
    </row>
    <row r="142" spans="1:38" x14ac:dyDescent="0.2">
      <c r="A142" s="125">
        <v>129</v>
      </c>
      <c r="B142" s="14" t="s">
        <v>108</v>
      </c>
      <c r="C142" s="22">
        <v>2</v>
      </c>
      <c r="D142" s="22">
        <v>2</v>
      </c>
      <c r="E142" s="94">
        <v>76</v>
      </c>
      <c r="F142" s="124">
        <f t="shared" si="52"/>
        <v>1.0816072684008437E-4</v>
      </c>
      <c r="G142" s="95">
        <f t="shared" si="53"/>
        <v>7.5187969924812026E-3</v>
      </c>
      <c r="H142" s="36">
        <v>230000</v>
      </c>
      <c r="I142" s="96">
        <v>78</v>
      </c>
      <c r="J142" s="43">
        <v>2</v>
      </c>
      <c r="K142" s="92">
        <v>74</v>
      </c>
      <c r="L142" s="124">
        <f t="shared" si="54"/>
        <v>1.6593379241682568E-4</v>
      </c>
      <c r="M142" s="95">
        <f t="shared" si="55"/>
        <v>8.8495575221238937E-3</v>
      </c>
      <c r="N142" s="80">
        <f t="shared" si="56"/>
        <v>1</v>
      </c>
      <c r="O142" s="36">
        <v>230000</v>
      </c>
      <c r="P142" s="98">
        <v>78</v>
      </c>
      <c r="Q142" s="99">
        <f t="shared" si="57"/>
        <v>115000</v>
      </c>
      <c r="R142" s="100">
        <v>79</v>
      </c>
      <c r="S142" s="131">
        <f t="shared" si="58"/>
        <v>0</v>
      </c>
      <c r="T142" s="131">
        <f t="shared" si="58"/>
        <v>0</v>
      </c>
      <c r="U142" s="85"/>
      <c r="V142" s="83"/>
      <c r="W142" s="16"/>
      <c r="X142" s="80"/>
      <c r="Y142" s="83"/>
      <c r="Z142" s="81">
        <v>0</v>
      </c>
      <c r="AA142" s="101"/>
      <c r="AB142" s="21">
        <v>0</v>
      </c>
      <c r="AC142" s="22">
        <v>0</v>
      </c>
      <c r="AD142" s="31">
        <v>0</v>
      </c>
      <c r="AE142" s="22">
        <v>0</v>
      </c>
      <c r="AF142" s="22">
        <v>0</v>
      </c>
      <c r="AG142" s="31">
        <v>0</v>
      </c>
      <c r="AH142" s="22">
        <v>0</v>
      </c>
      <c r="AI142" s="22">
        <v>0</v>
      </c>
      <c r="AJ142" s="80"/>
      <c r="AK142" s="36">
        <v>0</v>
      </c>
    </row>
    <row r="143" spans="1:38" x14ac:dyDescent="0.2">
      <c r="A143" s="125">
        <v>130</v>
      </c>
      <c r="B143" s="14"/>
      <c r="C143" s="28"/>
      <c r="D143" s="28"/>
      <c r="E143" s="94"/>
      <c r="F143" s="95"/>
      <c r="G143" s="95"/>
      <c r="H143" s="55"/>
      <c r="I143" s="96"/>
      <c r="J143" s="43"/>
      <c r="K143" s="97"/>
      <c r="L143" s="95"/>
      <c r="M143" s="95"/>
      <c r="N143" s="80"/>
      <c r="O143" s="55"/>
      <c r="P143" s="98"/>
      <c r="Q143" s="102"/>
      <c r="R143" s="100"/>
      <c r="S143" s="103"/>
      <c r="T143" s="22"/>
      <c r="U143" s="85"/>
      <c r="V143" s="80"/>
      <c r="W143" s="16"/>
      <c r="X143" s="80"/>
      <c r="Y143" s="80"/>
      <c r="Z143" s="31"/>
      <c r="AA143" s="101"/>
      <c r="AB143" s="21"/>
      <c r="AC143" s="22"/>
      <c r="AD143" s="31"/>
      <c r="AE143" s="22"/>
      <c r="AF143" s="22"/>
      <c r="AG143" s="31"/>
      <c r="AH143" s="22"/>
      <c r="AI143" s="22"/>
      <c r="AJ143" s="80"/>
    </row>
    <row r="144" spans="1:38" s="66" customFormat="1" x14ac:dyDescent="0.2">
      <c r="A144" s="125">
        <v>131</v>
      </c>
      <c r="B144" s="15" t="s">
        <v>32</v>
      </c>
      <c r="C144" s="16">
        <v>246</v>
      </c>
      <c r="D144" s="16">
        <v>316</v>
      </c>
      <c r="E144" s="94">
        <v>24</v>
      </c>
      <c r="F144" s="80">
        <f t="shared" ref="F144:F149" si="59">(D144/D$14)</f>
        <v>1.7089394840733331E-2</v>
      </c>
      <c r="G144" s="95">
        <f t="shared" ref="G144:G149" si="60">(D144/D$144)</f>
        <v>1</v>
      </c>
      <c r="H144" s="91">
        <v>62524766</v>
      </c>
      <c r="I144" s="96">
        <v>24</v>
      </c>
      <c r="J144" s="43">
        <v>232</v>
      </c>
      <c r="K144" s="92">
        <v>21</v>
      </c>
      <c r="L144" s="80">
        <f t="shared" ref="L144:L149" si="61">(J144/J$14)</f>
        <v>1.9248319920351781E-2</v>
      </c>
      <c r="M144" s="95">
        <f t="shared" ref="M144:M149" si="62">(J144/J$144)</f>
        <v>1</v>
      </c>
      <c r="N144" s="80">
        <f t="shared" ref="N144:N149" si="63">(J144/D144)</f>
        <v>0.73417721518987344</v>
      </c>
      <c r="O144" s="91">
        <v>51492658</v>
      </c>
      <c r="P144" s="98">
        <v>20</v>
      </c>
      <c r="Q144" s="99">
        <f t="shared" ref="Q144:Q149" si="64">(O144/J144)</f>
        <v>221951.11206896551</v>
      </c>
      <c r="R144" s="100">
        <v>41</v>
      </c>
      <c r="S144" s="131">
        <f t="shared" ref="S144:T149" si="65">(AB144+AE144+AH144)</f>
        <v>14</v>
      </c>
      <c r="T144" s="131">
        <f t="shared" si="65"/>
        <v>84</v>
      </c>
      <c r="U144" s="85">
        <v>18</v>
      </c>
      <c r="V144" s="80">
        <f>(T144/D144)</f>
        <v>0.26582278481012656</v>
      </c>
      <c r="W144" s="98">
        <v>21</v>
      </c>
      <c r="X144" s="80">
        <f>(T144/T$14)</f>
        <v>1.3047530288909599E-2</v>
      </c>
      <c r="Y144" s="83">
        <f>(T144/T$144)</f>
        <v>1</v>
      </c>
      <c r="Z144" s="81">
        <v>11032108</v>
      </c>
      <c r="AA144" s="86">
        <v>22</v>
      </c>
      <c r="AB144" s="21">
        <v>8</v>
      </c>
      <c r="AC144" s="22">
        <v>16</v>
      </c>
      <c r="AD144" s="31">
        <v>4280000</v>
      </c>
      <c r="AE144" s="22">
        <v>2</v>
      </c>
      <c r="AF144" s="22">
        <v>8</v>
      </c>
      <c r="AG144" s="31">
        <v>700000</v>
      </c>
      <c r="AH144" s="22">
        <v>4</v>
      </c>
      <c r="AI144" s="22">
        <v>60</v>
      </c>
      <c r="AJ144" s="80">
        <f>(AI144/T144)</f>
        <v>0.7142857142857143</v>
      </c>
      <c r="AK144" s="36">
        <v>6052108</v>
      </c>
    </row>
    <row r="145" spans="1:38" s="104" customFormat="1" x14ac:dyDescent="0.2">
      <c r="A145" s="125">
        <v>132</v>
      </c>
      <c r="B145" s="14" t="s">
        <v>70</v>
      </c>
      <c r="C145" s="22">
        <v>11</v>
      </c>
      <c r="D145" s="22">
        <v>57</v>
      </c>
      <c r="E145" s="94">
        <v>45</v>
      </c>
      <c r="F145" s="80">
        <f t="shared" si="59"/>
        <v>3.0825807149424045E-3</v>
      </c>
      <c r="G145" s="95">
        <f t="shared" si="60"/>
        <v>0.18037974683544303</v>
      </c>
      <c r="H145" s="36">
        <v>6389066</v>
      </c>
      <c r="I145" s="96">
        <v>53</v>
      </c>
      <c r="J145" s="43">
        <v>9</v>
      </c>
      <c r="K145" s="92">
        <v>61</v>
      </c>
      <c r="L145" s="80">
        <f t="shared" si="61"/>
        <v>7.467020658757156E-4</v>
      </c>
      <c r="M145" s="95">
        <f t="shared" si="62"/>
        <v>3.8793103448275863E-2</v>
      </c>
      <c r="N145" s="80">
        <f t="shared" si="63"/>
        <v>0.15789473684210525</v>
      </c>
      <c r="O145" s="36">
        <v>2082400</v>
      </c>
      <c r="P145" s="98">
        <v>59</v>
      </c>
      <c r="Q145" s="99">
        <f t="shared" si="64"/>
        <v>231377.77777777778</v>
      </c>
      <c r="R145" s="100">
        <v>36</v>
      </c>
      <c r="S145" s="131">
        <f t="shared" si="65"/>
        <v>2</v>
      </c>
      <c r="T145" s="131">
        <f t="shared" si="65"/>
        <v>48</v>
      </c>
      <c r="U145" s="85">
        <v>25</v>
      </c>
      <c r="V145" s="80">
        <f>(T145/D145)</f>
        <v>0.84210526315789469</v>
      </c>
      <c r="W145" s="98">
        <v>4</v>
      </c>
      <c r="X145" s="80">
        <f>(T145/T$14)</f>
        <v>7.4557315936626279E-3</v>
      </c>
      <c r="Y145" s="83">
        <f>(T145/T$144)</f>
        <v>0.5714285714285714</v>
      </c>
      <c r="Z145" s="81">
        <v>4306666</v>
      </c>
      <c r="AA145" s="86">
        <v>28</v>
      </c>
      <c r="AB145" s="21">
        <v>0</v>
      </c>
      <c r="AC145" s="22">
        <v>0</v>
      </c>
      <c r="AD145" s="31">
        <v>0</v>
      </c>
      <c r="AE145" s="22">
        <v>0</v>
      </c>
      <c r="AF145" s="22">
        <v>0</v>
      </c>
      <c r="AG145" s="31">
        <v>0</v>
      </c>
      <c r="AH145" s="22">
        <v>2</v>
      </c>
      <c r="AI145" s="22">
        <v>48</v>
      </c>
      <c r="AJ145" s="80">
        <f>(AI145/T145)</f>
        <v>1</v>
      </c>
      <c r="AK145" s="36">
        <v>4306666</v>
      </c>
      <c r="AL145" s="5"/>
    </row>
    <row r="146" spans="1:38" x14ac:dyDescent="0.2">
      <c r="A146" s="125">
        <v>133</v>
      </c>
      <c r="B146" s="14" t="s">
        <v>94</v>
      </c>
      <c r="C146" s="22">
        <v>49</v>
      </c>
      <c r="D146" s="22">
        <v>61</v>
      </c>
      <c r="E146" s="94">
        <v>43</v>
      </c>
      <c r="F146" s="80">
        <f t="shared" si="59"/>
        <v>3.2989021686225732E-3</v>
      </c>
      <c r="G146" s="95">
        <f t="shared" si="60"/>
        <v>0.19303797468354431</v>
      </c>
      <c r="H146" s="36">
        <v>13505722</v>
      </c>
      <c r="I146" s="96">
        <v>38</v>
      </c>
      <c r="J146" s="43">
        <v>45</v>
      </c>
      <c r="K146" s="92">
        <v>41</v>
      </c>
      <c r="L146" s="80">
        <f t="shared" si="61"/>
        <v>3.733510329378578E-3</v>
      </c>
      <c r="M146" s="95">
        <f t="shared" si="62"/>
        <v>0.19396551724137931</v>
      </c>
      <c r="N146" s="80">
        <f t="shared" si="63"/>
        <v>0.73770491803278693</v>
      </c>
      <c r="O146" s="36">
        <v>10460280</v>
      </c>
      <c r="P146" s="98">
        <v>41</v>
      </c>
      <c r="Q146" s="99">
        <f t="shared" si="64"/>
        <v>232450.66666666666</v>
      </c>
      <c r="R146" s="100">
        <v>35</v>
      </c>
      <c r="S146" s="131">
        <f t="shared" si="65"/>
        <v>4</v>
      </c>
      <c r="T146" s="131">
        <f t="shared" si="65"/>
        <v>16</v>
      </c>
      <c r="U146" s="85">
        <v>34</v>
      </c>
      <c r="V146" s="80">
        <f>(T146/D146)</f>
        <v>0.26229508196721313</v>
      </c>
      <c r="W146" s="98">
        <v>22</v>
      </c>
      <c r="X146" s="80">
        <f>(T146/T$14)</f>
        <v>2.4852438645542093E-3</v>
      </c>
      <c r="Y146" s="83">
        <f>(T146/T$144)</f>
        <v>0.19047619047619047</v>
      </c>
      <c r="Z146" s="81">
        <v>3045442</v>
      </c>
      <c r="AA146" s="86">
        <v>33</v>
      </c>
      <c r="AB146" s="23">
        <v>1</v>
      </c>
      <c r="AC146" s="16">
        <v>2</v>
      </c>
      <c r="AD146" s="33">
        <v>1200000</v>
      </c>
      <c r="AE146" s="16">
        <v>2</v>
      </c>
      <c r="AF146" s="16">
        <v>8</v>
      </c>
      <c r="AG146" s="33">
        <v>700000</v>
      </c>
      <c r="AH146" s="16">
        <v>1</v>
      </c>
      <c r="AI146" s="16">
        <v>6</v>
      </c>
      <c r="AJ146" s="80">
        <f>(AI146/T146)</f>
        <v>0.375</v>
      </c>
      <c r="AK146" s="36">
        <v>1145442</v>
      </c>
      <c r="AL146" s="5"/>
    </row>
    <row r="147" spans="1:38" x14ac:dyDescent="0.2">
      <c r="A147" s="125">
        <v>134</v>
      </c>
      <c r="B147" s="14" t="s">
        <v>66</v>
      </c>
      <c r="C147" s="22">
        <v>16</v>
      </c>
      <c r="D147" s="22">
        <v>17</v>
      </c>
      <c r="E147" s="94">
        <v>57</v>
      </c>
      <c r="F147" s="80">
        <f t="shared" si="59"/>
        <v>9.1936617814071715E-4</v>
      </c>
      <c r="G147" s="95">
        <f t="shared" si="60"/>
        <v>5.3797468354430382E-2</v>
      </c>
      <c r="H147" s="36">
        <v>1751772</v>
      </c>
      <c r="I147" s="96">
        <v>62</v>
      </c>
      <c r="J147" s="43">
        <v>15</v>
      </c>
      <c r="K147" s="92">
        <v>56</v>
      </c>
      <c r="L147" s="80">
        <f t="shared" si="61"/>
        <v>1.2445034431261927E-3</v>
      </c>
      <c r="M147" s="95">
        <f t="shared" si="62"/>
        <v>6.4655172413793108E-2</v>
      </c>
      <c r="N147" s="80">
        <f t="shared" si="63"/>
        <v>0.88235294117647056</v>
      </c>
      <c r="O147" s="36">
        <v>1551772</v>
      </c>
      <c r="P147" s="98">
        <v>61</v>
      </c>
      <c r="Q147" s="99">
        <f t="shared" si="64"/>
        <v>103451.46666666666</v>
      </c>
      <c r="R147" s="100">
        <v>82</v>
      </c>
      <c r="S147" s="131">
        <f t="shared" si="65"/>
        <v>1</v>
      </c>
      <c r="T147" s="131">
        <f t="shared" si="65"/>
        <v>2</v>
      </c>
      <c r="U147" s="85">
        <v>38</v>
      </c>
      <c r="V147" s="80">
        <f>(T147/D147)</f>
        <v>0.11764705882352941</v>
      </c>
      <c r="W147" s="98">
        <v>31</v>
      </c>
      <c r="X147" s="80">
        <f>(T147/T$14)</f>
        <v>3.1065548306927616E-4</v>
      </c>
      <c r="Y147" s="83">
        <f>(T147/T$144)</f>
        <v>2.3809523809523808E-2</v>
      </c>
      <c r="Z147" s="81">
        <v>200000</v>
      </c>
      <c r="AA147" s="86">
        <v>40</v>
      </c>
      <c r="AB147" s="23">
        <v>1</v>
      </c>
      <c r="AC147" s="16">
        <v>2</v>
      </c>
      <c r="AD147" s="33">
        <v>200000</v>
      </c>
      <c r="AE147" s="16">
        <v>0</v>
      </c>
      <c r="AF147" s="16">
        <v>0</v>
      </c>
      <c r="AG147" s="33">
        <v>0</v>
      </c>
      <c r="AH147" s="16">
        <v>0</v>
      </c>
      <c r="AI147" s="16">
        <v>0</v>
      </c>
      <c r="AJ147" s="80"/>
      <c r="AK147" s="36">
        <v>0</v>
      </c>
    </row>
    <row r="148" spans="1:38" x14ac:dyDescent="0.2">
      <c r="A148" s="125">
        <v>135</v>
      </c>
      <c r="B148" s="14" t="s">
        <v>102</v>
      </c>
      <c r="C148" s="22">
        <v>4</v>
      </c>
      <c r="D148" s="22">
        <v>4</v>
      </c>
      <c r="E148" s="94">
        <v>68</v>
      </c>
      <c r="F148" s="80">
        <f t="shared" si="59"/>
        <v>2.1632145368016874E-4</v>
      </c>
      <c r="G148" s="95">
        <f t="shared" si="60"/>
        <v>1.2658227848101266E-2</v>
      </c>
      <c r="H148" s="36">
        <v>335000</v>
      </c>
      <c r="I148" s="96">
        <v>76</v>
      </c>
      <c r="J148" s="43">
        <v>4</v>
      </c>
      <c r="K148" s="92">
        <v>67</v>
      </c>
      <c r="L148" s="80">
        <f t="shared" si="61"/>
        <v>3.3186758483365135E-4</v>
      </c>
      <c r="M148" s="95">
        <f t="shared" si="62"/>
        <v>1.7241379310344827E-2</v>
      </c>
      <c r="N148" s="80">
        <f t="shared" si="63"/>
        <v>1</v>
      </c>
      <c r="O148" s="36">
        <v>335000</v>
      </c>
      <c r="P148" s="98">
        <v>75</v>
      </c>
      <c r="Q148" s="99">
        <f t="shared" si="64"/>
        <v>83750</v>
      </c>
      <c r="R148" s="100">
        <v>83</v>
      </c>
      <c r="S148" s="131">
        <f t="shared" si="65"/>
        <v>0</v>
      </c>
      <c r="T148" s="131">
        <f t="shared" si="65"/>
        <v>0</v>
      </c>
      <c r="U148" s="85"/>
      <c r="V148" s="83"/>
      <c r="W148" s="16"/>
      <c r="X148" s="80"/>
      <c r="Y148" s="83"/>
      <c r="Z148" s="81">
        <v>0</v>
      </c>
      <c r="AA148" s="101"/>
      <c r="AB148" s="21">
        <v>0</v>
      </c>
      <c r="AC148" s="22">
        <v>0</v>
      </c>
      <c r="AD148" s="31">
        <v>0</v>
      </c>
      <c r="AE148" s="22">
        <v>0</v>
      </c>
      <c r="AF148" s="22">
        <v>0</v>
      </c>
      <c r="AG148" s="31">
        <v>0</v>
      </c>
      <c r="AH148" s="22">
        <v>0</v>
      </c>
      <c r="AI148" s="22">
        <v>0</v>
      </c>
      <c r="AJ148" s="80"/>
      <c r="AK148" s="36">
        <v>0</v>
      </c>
    </row>
    <row r="149" spans="1:38" x14ac:dyDescent="0.2">
      <c r="A149" s="125">
        <v>136</v>
      </c>
      <c r="B149" s="14" t="s">
        <v>67</v>
      </c>
      <c r="C149" s="22">
        <v>166</v>
      </c>
      <c r="D149" s="22">
        <v>177</v>
      </c>
      <c r="E149" s="94">
        <v>30</v>
      </c>
      <c r="F149" s="80">
        <f t="shared" si="59"/>
        <v>9.5722243253474667E-3</v>
      </c>
      <c r="G149" s="95">
        <f t="shared" si="60"/>
        <v>0.560126582278481</v>
      </c>
      <c r="H149" s="36">
        <v>40543206</v>
      </c>
      <c r="I149" s="96">
        <v>29</v>
      </c>
      <c r="J149" s="43">
        <v>159</v>
      </c>
      <c r="K149" s="92">
        <v>28</v>
      </c>
      <c r="L149" s="80">
        <f t="shared" si="61"/>
        <v>1.3191736497137643E-2</v>
      </c>
      <c r="M149" s="95">
        <f t="shared" si="62"/>
        <v>0.68534482758620685</v>
      </c>
      <c r="N149" s="80">
        <f t="shared" si="63"/>
        <v>0.89830508474576276</v>
      </c>
      <c r="O149" s="36">
        <v>37063206</v>
      </c>
      <c r="P149" s="98">
        <v>27</v>
      </c>
      <c r="Q149" s="99">
        <f t="shared" si="64"/>
        <v>233101.9245283019</v>
      </c>
      <c r="R149" s="100">
        <v>34</v>
      </c>
      <c r="S149" s="131">
        <f t="shared" si="65"/>
        <v>7</v>
      </c>
      <c r="T149" s="131">
        <f t="shared" si="65"/>
        <v>18</v>
      </c>
      <c r="U149" s="85">
        <v>32</v>
      </c>
      <c r="V149" s="80">
        <f>(T149/D149)</f>
        <v>0.10169491525423729</v>
      </c>
      <c r="W149" s="98">
        <v>36</v>
      </c>
      <c r="X149" s="80">
        <f>(T149/T$14)</f>
        <v>2.7958993476234857E-3</v>
      </c>
      <c r="Y149" s="83">
        <f>(T149/T$144)</f>
        <v>0.21428571428571427</v>
      </c>
      <c r="Z149" s="81">
        <v>3480000</v>
      </c>
      <c r="AA149" s="86">
        <v>31</v>
      </c>
      <c r="AB149" s="21">
        <v>6</v>
      </c>
      <c r="AC149" s="22">
        <v>12</v>
      </c>
      <c r="AD149" s="31">
        <v>2880000</v>
      </c>
      <c r="AE149" s="22">
        <v>0</v>
      </c>
      <c r="AF149" s="22">
        <v>0</v>
      </c>
      <c r="AG149" s="31">
        <v>0</v>
      </c>
      <c r="AH149" s="22">
        <v>1</v>
      </c>
      <c r="AI149" s="22">
        <v>6</v>
      </c>
      <c r="AJ149" s="80">
        <f>(AI149/T149)</f>
        <v>0.33333333333333331</v>
      </c>
      <c r="AK149" s="36">
        <v>600000</v>
      </c>
    </row>
    <row r="150" spans="1:38" ht="15" thickBot="1" x14ac:dyDescent="0.25">
      <c r="B150" s="30"/>
      <c r="C150" s="110"/>
      <c r="D150" s="110"/>
      <c r="E150" s="25"/>
      <c r="F150" s="112"/>
      <c r="G150" s="112"/>
      <c r="H150" s="113"/>
      <c r="I150" s="114"/>
      <c r="J150" s="115"/>
      <c r="K150" s="111"/>
      <c r="L150" s="112"/>
      <c r="M150" s="112"/>
      <c r="N150" s="112"/>
      <c r="O150" s="113"/>
      <c r="P150" s="116"/>
      <c r="Q150" s="117"/>
      <c r="R150" s="114"/>
      <c r="S150" s="118"/>
      <c r="T150" s="111"/>
      <c r="U150" s="119"/>
      <c r="V150" s="112"/>
      <c r="W150" s="111"/>
      <c r="X150" s="112"/>
      <c r="Y150" s="112"/>
      <c r="Z150" s="113"/>
      <c r="AA150" s="120"/>
      <c r="AB150" s="118"/>
      <c r="AC150" s="111"/>
      <c r="AD150" s="113"/>
      <c r="AE150" s="111"/>
      <c r="AF150" s="111"/>
      <c r="AG150" s="113"/>
      <c r="AH150" s="111"/>
      <c r="AI150" s="111"/>
      <c r="AJ150" s="112"/>
      <c r="AK150" s="121"/>
    </row>
    <row r="151" spans="1:38" ht="15" thickTop="1" x14ac:dyDescent="0.2">
      <c r="B151" s="5"/>
      <c r="C151" s="11"/>
      <c r="D151" s="11"/>
      <c r="W151" s="48"/>
      <c r="Z151" s="37"/>
      <c r="AA151" s="48"/>
      <c r="AB151" s="3"/>
    </row>
    <row r="152" spans="1:38" x14ac:dyDescent="0.2">
      <c r="B152" s="2" t="s">
        <v>160</v>
      </c>
      <c r="C152" s="11"/>
      <c r="D152" s="11"/>
      <c r="AA152" s="5"/>
      <c r="AK152" s="122"/>
    </row>
    <row r="153" spans="1:38" x14ac:dyDescent="0.2">
      <c r="B153" s="2" t="s">
        <v>194</v>
      </c>
      <c r="C153" s="11"/>
      <c r="D153" s="11"/>
      <c r="AA153" s="5"/>
    </row>
    <row r="154" spans="1:38" x14ac:dyDescent="0.2">
      <c r="C154" s="11"/>
      <c r="D154" s="11"/>
    </row>
    <row r="155" spans="1:38" x14ac:dyDescent="0.2">
      <c r="C155" s="3"/>
      <c r="D155" s="4"/>
    </row>
    <row r="156" spans="1:38" x14ac:dyDescent="0.2">
      <c r="E156" s="43"/>
      <c r="F156" s="41"/>
      <c r="G156" s="41"/>
      <c r="H156" s="36"/>
      <c r="I156" s="43"/>
      <c r="J156" s="43"/>
      <c r="K156" s="43"/>
      <c r="L156" s="41"/>
      <c r="M156" s="41"/>
      <c r="N156" s="41"/>
      <c r="O156" s="36"/>
      <c r="P156" s="43"/>
      <c r="Q156" s="36"/>
      <c r="R156" s="43"/>
      <c r="S156" s="43"/>
      <c r="V156" s="41"/>
      <c r="X156" s="41"/>
      <c r="Y156" s="41"/>
      <c r="AJ156" s="41"/>
    </row>
    <row r="157" spans="1:38" x14ac:dyDescent="0.2">
      <c r="E157" s="43"/>
      <c r="F157" s="41"/>
      <c r="G157" s="41"/>
      <c r="H157" s="36"/>
      <c r="I157" s="43"/>
      <c r="J157" s="43"/>
      <c r="K157" s="43"/>
      <c r="L157" s="41"/>
      <c r="M157" s="41"/>
      <c r="N157" s="41"/>
      <c r="O157" s="36"/>
      <c r="P157" s="43"/>
      <c r="Q157" s="36"/>
      <c r="R157" s="43"/>
      <c r="S157" s="43"/>
      <c r="V157" s="41"/>
      <c r="X157" s="41"/>
      <c r="Y157" s="41"/>
      <c r="AJ157" s="41"/>
    </row>
    <row r="158" spans="1:38" x14ac:dyDescent="0.2">
      <c r="E158" s="43"/>
      <c r="F158" s="41"/>
      <c r="G158" s="41"/>
      <c r="H158" s="36"/>
      <c r="I158" s="43"/>
      <c r="J158" s="43"/>
      <c r="K158" s="43"/>
      <c r="L158" s="41"/>
      <c r="M158" s="41"/>
      <c r="N158" s="41"/>
      <c r="O158" s="36"/>
      <c r="P158" s="43"/>
      <c r="Q158" s="36"/>
      <c r="R158" s="43"/>
      <c r="S158" s="43"/>
      <c r="V158" s="41"/>
      <c r="X158" s="41"/>
      <c r="Y158" s="41"/>
      <c r="AJ158" s="41"/>
    </row>
    <row r="159" spans="1:38" x14ac:dyDescent="0.2">
      <c r="E159" s="43"/>
      <c r="F159" s="41"/>
      <c r="G159" s="41"/>
      <c r="H159" s="36"/>
      <c r="I159" s="43"/>
      <c r="J159" s="43"/>
      <c r="K159" s="43"/>
      <c r="L159" s="41"/>
      <c r="M159" s="41"/>
      <c r="N159" s="41"/>
      <c r="O159" s="36"/>
      <c r="P159" s="43"/>
      <c r="Q159" s="36"/>
      <c r="R159" s="43"/>
      <c r="S159" s="43"/>
      <c r="V159" s="41"/>
      <c r="X159" s="41"/>
      <c r="Y159" s="41"/>
      <c r="AJ159" s="41"/>
    </row>
    <row r="160" spans="1:38" x14ac:dyDescent="0.2">
      <c r="A160" s="66"/>
      <c r="E160" s="43"/>
      <c r="F160" s="41"/>
      <c r="G160" s="41"/>
      <c r="H160" s="36"/>
      <c r="I160" s="43"/>
      <c r="J160" s="43"/>
      <c r="K160" s="43"/>
      <c r="L160" s="41"/>
      <c r="M160" s="41"/>
      <c r="N160" s="41"/>
      <c r="O160" s="36"/>
      <c r="P160" s="43"/>
      <c r="Q160" s="36"/>
      <c r="R160" s="43"/>
      <c r="S160" s="43"/>
      <c r="V160" s="41"/>
      <c r="X160" s="41"/>
      <c r="Y160" s="41"/>
      <c r="AJ160" s="41"/>
    </row>
    <row r="161" spans="1:36" x14ac:dyDescent="0.2">
      <c r="A161" s="66"/>
      <c r="E161" s="43"/>
      <c r="F161" s="41"/>
      <c r="G161" s="41"/>
      <c r="H161" s="36"/>
      <c r="I161" s="43"/>
      <c r="J161" s="43"/>
      <c r="K161" s="43"/>
      <c r="L161" s="41"/>
      <c r="M161" s="41"/>
      <c r="N161" s="41"/>
      <c r="O161" s="36"/>
      <c r="P161" s="43"/>
      <c r="Q161" s="36"/>
      <c r="R161" s="43"/>
      <c r="S161" s="43"/>
      <c r="V161" s="41"/>
      <c r="X161" s="41"/>
      <c r="Y161" s="41"/>
      <c r="AJ161" s="41"/>
    </row>
    <row r="162" spans="1:36" x14ac:dyDescent="0.2">
      <c r="A162" s="66"/>
      <c r="E162" s="43"/>
      <c r="F162" s="41"/>
      <c r="G162" s="41"/>
      <c r="H162" s="36"/>
      <c r="I162" s="43"/>
      <c r="J162" s="43"/>
      <c r="K162" s="43"/>
      <c r="L162" s="41"/>
      <c r="M162" s="41"/>
      <c r="N162" s="41"/>
      <c r="O162" s="36"/>
      <c r="P162" s="43"/>
      <c r="Q162" s="36"/>
      <c r="R162" s="43"/>
      <c r="S162" s="43"/>
      <c r="V162" s="41"/>
      <c r="X162" s="41"/>
      <c r="Y162" s="41"/>
      <c r="AJ162" s="41"/>
    </row>
    <row r="163" spans="1:36" ht="15.75" customHeight="1" x14ac:dyDescent="0.2">
      <c r="A163" s="66"/>
      <c r="E163" s="43"/>
      <c r="F163" s="41"/>
      <c r="G163" s="41"/>
      <c r="H163" s="36"/>
      <c r="I163" s="43"/>
      <c r="J163" s="43"/>
      <c r="K163" s="43"/>
      <c r="L163" s="41"/>
      <c r="M163" s="41"/>
      <c r="N163" s="41"/>
      <c r="O163" s="36"/>
      <c r="P163" s="43"/>
      <c r="Q163" s="36"/>
      <c r="R163" s="43"/>
      <c r="S163" s="43"/>
      <c r="V163" s="41"/>
      <c r="X163" s="41"/>
      <c r="Y163" s="41"/>
      <c r="AJ163" s="41"/>
    </row>
    <row r="164" spans="1:36" x14ac:dyDescent="0.2">
      <c r="A164" s="66"/>
      <c r="E164" s="43"/>
      <c r="F164" s="41"/>
      <c r="G164" s="41"/>
      <c r="H164" s="36"/>
      <c r="I164" s="43"/>
      <c r="J164" s="43"/>
      <c r="K164" s="43"/>
      <c r="L164" s="41"/>
      <c r="M164" s="41"/>
      <c r="N164" s="41"/>
      <c r="O164" s="36"/>
      <c r="P164" s="43"/>
      <c r="Q164" s="36"/>
      <c r="R164" s="43"/>
      <c r="S164" s="43"/>
      <c r="V164" s="41"/>
      <c r="X164" s="41"/>
      <c r="Y164" s="41"/>
      <c r="AJ164" s="41"/>
    </row>
    <row r="165" spans="1:36" x14ac:dyDescent="0.2">
      <c r="A165" s="66"/>
      <c r="E165" s="43"/>
      <c r="F165" s="41"/>
      <c r="G165" s="41"/>
      <c r="H165" s="36"/>
      <c r="I165" s="43"/>
      <c r="J165" s="43"/>
      <c r="K165" s="43"/>
      <c r="L165" s="41"/>
      <c r="M165" s="41"/>
      <c r="N165" s="41"/>
      <c r="O165" s="36"/>
      <c r="P165" s="43"/>
      <c r="Q165" s="36"/>
      <c r="R165" s="43"/>
      <c r="S165" s="43"/>
      <c r="V165" s="41"/>
      <c r="X165" s="41"/>
      <c r="Y165" s="41"/>
      <c r="AJ165" s="41"/>
    </row>
    <row r="166" spans="1:36" x14ac:dyDescent="0.2">
      <c r="A166" s="66"/>
      <c r="E166" s="43"/>
      <c r="F166" s="41"/>
      <c r="G166" s="41"/>
      <c r="H166" s="36"/>
      <c r="I166" s="43"/>
      <c r="J166" s="43"/>
      <c r="K166" s="43"/>
      <c r="L166" s="41"/>
      <c r="M166" s="41"/>
      <c r="N166" s="41"/>
      <c r="O166" s="36"/>
      <c r="P166" s="43"/>
      <c r="Q166" s="36"/>
      <c r="R166" s="43"/>
      <c r="S166" s="43"/>
      <c r="V166" s="41"/>
      <c r="X166" s="41"/>
      <c r="Y166" s="41"/>
      <c r="AJ166" s="41"/>
    </row>
    <row r="167" spans="1:36" x14ac:dyDescent="0.2">
      <c r="E167" s="43"/>
      <c r="F167" s="41"/>
      <c r="G167" s="41"/>
      <c r="H167" s="36"/>
      <c r="I167" s="43"/>
      <c r="J167" s="43"/>
      <c r="K167" s="43"/>
      <c r="L167" s="41"/>
      <c r="M167" s="41"/>
      <c r="N167" s="41"/>
      <c r="O167" s="36"/>
      <c r="P167" s="43"/>
      <c r="Q167" s="36"/>
      <c r="R167" s="43"/>
      <c r="S167" s="43"/>
      <c r="V167" s="41"/>
      <c r="X167" s="41"/>
      <c r="Y167" s="41"/>
      <c r="AJ167" s="41"/>
    </row>
    <row r="168" spans="1:36" x14ac:dyDescent="0.2">
      <c r="A168" s="66"/>
      <c r="E168" s="43"/>
      <c r="F168" s="41"/>
      <c r="G168" s="41"/>
      <c r="H168" s="36"/>
      <c r="I168" s="43"/>
      <c r="J168" s="43"/>
      <c r="K168" s="43"/>
      <c r="L168" s="41"/>
      <c r="M168" s="41"/>
      <c r="N168" s="41"/>
      <c r="O168" s="36"/>
      <c r="P168" s="43"/>
      <c r="Q168" s="36"/>
      <c r="R168" s="43"/>
      <c r="S168" s="43"/>
      <c r="V168" s="41"/>
      <c r="X168" s="41"/>
      <c r="Y168" s="41"/>
      <c r="AJ168" s="41"/>
    </row>
    <row r="169" spans="1:36" x14ac:dyDescent="0.2">
      <c r="A169" s="66"/>
      <c r="E169" s="43"/>
      <c r="F169" s="41"/>
      <c r="G169" s="41"/>
      <c r="H169" s="36"/>
      <c r="I169" s="43"/>
      <c r="J169" s="43"/>
      <c r="K169" s="43"/>
      <c r="L169" s="41"/>
      <c r="M169" s="41"/>
      <c r="N169" s="41"/>
      <c r="O169" s="36"/>
      <c r="P169" s="43"/>
      <c r="Q169" s="36"/>
      <c r="R169" s="43"/>
      <c r="S169" s="43"/>
      <c r="V169" s="41"/>
      <c r="X169" s="41"/>
      <c r="Y169" s="41"/>
      <c r="AJ169" s="41"/>
    </row>
    <row r="170" spans="1:36" x14ac:dyDescent="0.2">
      <c r="A170" s="66"/>
      <c r="E170" s="43"/>
      <c r="F170" s="41"/>
      <c r="G170" s="41"/>
      <c r="H170" s="36"/>
      <c r="I170" s="43"/>
      <c r="J170" s="43"/>
      <c r="K170" s="43"/>
      <c r="L170" s="41"/>
      <c r="M170" s="41"/>
      <c r="N170" s="41"/>
      <c r="O170" s="36"/>
      <c r="P170" s="43"/>
      <c r="Q170" s="36"/>
      <c r="R170" s="43"/>
      <c r="S170" s="43"/>
      <c r="V170" s="41"/>
      <c r="X170" s="41"/>
      <c r="Y170" s="41"/>
      <c r="AJ170" s="41"/>
    </row>
    <row r="171" spans="1:36" x14ac:dyDescent="0.2">
      <c r="E171" s="43"/>
      <c r="F171" s="41"/>
      <c r="G171" s="41"/>
      <c r="H171" s="36"/>
      <c r="I171" s="43"/>
      <c r="J171" s="43"/>
      <c r="K171" s="43"/>
      <c r="L171" s="41"/>
      <c r="M171" s="41"/>
      <c r="N171" s="41"/>
      <c r="O171" s="36"/>
      <c r="P171" s="43"/>
      <c r="Q171" s="36"/>
      <c r="R171" s="43"/>
      <c r="S171" s="43"/>
      <c r="V171" s="41"/>
      <c r="X171" s="41"/>
      <c r="Y171" s="41"/>
      <c r="AJ171" s="41"/>
    </row>
    <row r="172" spans="1:36" x14ac:dyDescent="0.2">
      <c r="E172" s="43"/>
      <c r="F172" s="41"/>
      <c r="G172" s="41"/>
      <c r="H172" s="36"/>
      <c r="I172" s="43"/>
      <c r="J172" s="43"/>
      <c r="K172" s="43"/>
      <c r="L172" s="41"/>
      <c r="M172" s="41"/>
      <c r="N172" s="41"/>
      <c r="O172" s="36"/>
      <c r="P172" s="43"/>
      <c r="Q172" s="36"/>
      <c r="R172" s="43"/>
      <c r="S172" s="43"/>
      <c r="V172" s="41"/>
      <c r="X172" s="41"/>
      <c r="Y172" s="41"/>
      <c r="AJ172" s="41"/>
    </row>
    <row r="173" spans="1:36" x14ac:dyDescent="0.2">
      <c r="E173" s="43"/>
      <c r="F173" s="41"/>
      <c r="G173" s="41"/>
      <c r="H173" s="36"/>
      <c r="I173" s="43"/>
      <c r="J173" s="43"/>
      <c r="K173" s="43"/>
      <c r="L173" s="41"/>
      <c r="M173" s="41"/>
      <c r="N173" s="41"/>
      <c r="O173" s="36"/>
      <c r="P173" s="43"/>
      <c r="Q173" s="36"/>
      <c r="R173" s="43"/>
      <c r="S173" s="43"/>
      <c r="V173" s="41"/>
      <c r="X173" s="41"/>
      <c r="Y173" s="41"/>
      <c r="AJ173" s="41"/>
    </row>
    <row r="174" spans="1:36" x14ac:dyDescent="0.2">
      <c r="A174" s="66"/>
      <c r="E174" s="43"/>
      <c r="F174" s="41"/>
      <c r="G174" s="41"/>
      <c r="H174" s="36"/>
      <c r="I174" s="43"/>
      <c r="J174" s="43"/>
      <c r="K174" s="43"/>
      <c r="L174" s="41"/>
      <c r="M174" s="41"/>
      <c r="N174" s="41"/>
      <c r="O174" s="36"/>
      <c r="P174" s="43"/>
      <c r="Q174" s="36"/>
      <c r="R174" s="43"/>
      <c r="S174" s="43"/>
      <c r="V174" s="41"/>
      <c r="X174" s="41"/>
      <c r="Y174" s="41"/>
      <c r="AJ174" s="41"/>
    </row>
    <row r="175" spans="1:36" x14ac:dyDescent="0.2">
      <c r="E175" s="43"/>
      <c r="F175" s="41"/>
      <c r="G175" s="41"/>
      <c r="H175" s="36"/>
      <c r="I175" s="43"/>
      <c r="J175" s="43"/>
      <c r="K175" s="43"/>
      <c r="L175" s="41"/>
      <c r="M175" s="41"/>
      <c r="N175" s="41"/>
      <c r="O175" s="36"/>
      <c r="P175" s="43"/>
      <c r="Q175" s="36"/>
      <c r="R175" s="43"/>
      <c r="S175" s="43"/>
      <c r="V175" s="41"/>
      <c r="X175" s="41"/>
      <c r="Y175" s="41"/>
      <c r="AJ175" s="41"/>
    </row>
    <row r="176" spans="1:36" x14ac:dyDescent="0.2">
      <c r="E176" s="43"/>
      <c r="F176" s="41"/>
      <c r="G176" s="41"/>
      <c r="H176" s="36"/>
      <c r="I176" s="43"/>
      <c r="J176" s="43"/>
      <c r="K176" s="43"/>
      <c r="L176" s="41"/>
      <c r="M176" s="41"/>
      <c r="N176" s="41"/>
      <c r="O176" s="36"/>
      <c r="P176" s="43"/>
      <c r="Q176" s="36"/>
      <c r="R176" s="43"/>
      <c r="S176" s="43"/>
      <c r="V176" s="41"/>
      <c r="X176" s="41"/>
      <c r="Y176" s="41"/>
      <c r="AJ176" s="41"/>
    </row>
    <row r="177" spans="1:36" x14ac:dyDescent="0.2">
      <c r="A177" s="66"/>
      <c r="E177" s="43"/>
      <c r="F177" s="41"/>
      <c r="G177" s="41"/>
      <c r="H177" s="36"/>
      <c r="I177" s="43"/>
      <c r="J177" s="43"/>
      <c r="K177" s="43"/>
      <c r="L177" s="41"/>
      <c r="M177" s="41"/>
      <c r="N177" s="41"/>
      <c r="O177" s="36"/>
      <c r="P177" s="43"/>
      <c r="Q177" s="36"/>
      <c r="R177" s="43"/>
      <c r="S177" s="43"/>
      <c r="V177" s="41"/>
      <c r="X177" s="41"/>
      <c r="Y177" s="41"/>
      <c r="AJ177" s="41"/>
    </row>
    <row r="178" spans="1:36" x14ac:dyDescent="0.2">
      <c r="A178" s="66"/>
      <c r="E178" s="43"/>
      <c r="F178" s="41"/>
      <c r="G178" s="41"/>
      <c r="H178" s="36"/>
      <c r="I178" s="43"/>
      <c r="J178" s="43"/>
      <c r="K178" s="43"/>
      <c r="L178" s="41"/>
      <c r="M178" s="41"/>
      <c r="N178" s="41"/>
      <c r="O178" s="36"/>
      <c r="P178" s="43"/>
      <c r="Q178" s="36"/>
      <c r="R178" s="43"/>
      <c r="S178" s="43"/>
      <c r="V178" s="41"/>
      <c r="X178" s="41"/>
      <c r="Y178" s="41"/>
      <c r="AJ178" s="41"/>
    </row>
    <row r="179" spans="1:36" x14ac:dyDescent="0.2">
      <c r="E179" s="43"/>
      <c r="F179" s="41"/>
      <c r="G179" s="41"/>
      <c r="H179" s="36"/>
      <c r="I179" s="43"/>
      <c r="J179" s="43"/>
      <c r="K179" s="43"/>
      <c r="L179" s="41"/>
      <c r="M179" s="41"/>
      <c r="N179" s="41"/>
      <c r="O179" s="36"/>
      <c r="P179" s="43"/>
      <c r="Q179" s="36"/>
      <c r="R179" s="43"/>
      <c r="S179" s="43"/>
      <c r="V179" s="41"/>
      <c r="X179" s="41"/>
      <c r="Y179" s="41"/>
      <c r="AJ179" s="41"/>
    </row>
    <row r="180" spans="1:36" x14ac:dyDescent="0.2">
      <c r="E180" s="43"/>
      <c r="F180" s="41"/>
      <c r="G180" s="41"/>
      <c r="H180" s="36"/>
      <c r="I180" s="43"/>
      <c r="J180" s="43"/>
      <c r="K180" s="43"/>
      <c r="L180" s="41"/>
      <c r="M180" s="41"/>
      <c r="N180" s="41"/>
      <c r="O180" s="36"/>
      <c r="P180" s="43"/>
      <c r="Q180" s="36"/>
      <c r="R180" s="43"/>
      <c r="S180" s="43"/>
      <c r="V180" s="41"/>
      <c r="X180" s="41"/>
      <c r="Y180" s="41"/>
      <c r="AJ180" s="41"/>
    </row>
    <row r="181" spans="1:36" x14ac:dyDescent="0.2">
      <c r="E181" s="43"/>
      <c r="F181" s="41"/>
      <c r="G181" s="41"/>
      <c r="H181" s="36"/>
      <c r="I181" s="43"/>
      <c r="J181" s="43"/>
      <c r="K181" s="43"/>
      <c r="L181" s="41"/>
      <c r="M181" s="41"/>
      <c r="N181" s="41"/>
      <c r="O181" s="36"/>
      <c r="P181" s="43"/>
      <c r="Q181" s="36"/>
      <c r="R181" s="43"/>
      <c r="S181" s="43"/>
      <c r="V181" s="41"/>
      <c r="X181" s="41"/>
      <c r="Y181" s="41"/>
      <c r="AJ181" s="41"/>
    </row>
    <row r="182" spans="1:36" x14ac:dyDescent="0.2">
      <c r="E182" s="43"/>
      <c r="F182" s="41"/>
      <c r="G182" s="41"/>
      <c r="H182" s="36"/>
      <c r="I182" s="43"/>
      <c r="J182" s="43"/>
      <c r="K182" s="43"/>
      <c r="L182" s="41"/>
      <c r="M182" s="41"/>
      <c r="N182" s="41"/>
      <c r="O182" s="36"/>
      <c r="P182" s="43"/>
      <c r="Q182" s="36"/>
      <c r="R182" s="43"/>
      <c r="S182" s="43"/>
      <c r="V182" s="41"/>
      <c r="X182" s="41"/>
      <c r="Y182" s="41"/>
      <c r="AJ182" s="41"/>
    </row>
    <row r="183" spans="1:36" x14ac:dyDescent="0.2">
      <c r="A183" s="66"/>
      <c r="E183" s="43"/>
      <c r="F183" s="41"/>
      <c r="G183" s="41"/>
      <c r="H183" s="36"/>
      <c r="I183" s="43"/>
      <c r="J183" s="43"/>
      <c r="K183" s="43"/>
      <c r="L183" s="41"/>
      <c r="M183" s="41"/>
      <c r="N183" s="41"/>
      <c r="O183" s="36"/>
      <c r="P183" s="43"/>
      <c r="Q183" s="36"/>
      <c r="R183" s="43"/>
      <c r="S183" s="43"/>
      <c r="V183" s="41"/>
      <c r="X183" s="41"/>
      <c r="Y183" s="41"/>
      <c r="AJ183" s="41"/>
    </row>
    <row r="184" spans="1:36" x14ac:dyDescent="0.2">
      <c r="A184" s="66"/>
      <c r="E184" s="43"/>
      <c r="F184" s="41"/>
      <c r="G184" s="41"/>
      <c r="H184" s="36"/>
      <c r="I184" s="43"/>
      <c r="J184" s="43"/>
      <c r="K184" s="43"/>
      <c r="L184" s="41"/>
      <c r="M184" s="41"/>
      <c r="N184" s="41"/>
      <c r="O184" s="36"/>
      <c r="P184" s="43"/>
      <c r="Q184" s="36"/>
      <c r="R184" s="43"/>
      <c r="S184" s="43"/>
      <c r="V184" s="41"/>
      <c r="X184" s="41"/>
      <c r="Y184" s="41"/>
      <c r="AJ184" s="41"/>
    </row>
    <row r="185" spans="1:36" x14ac:dyDescent="0.2">
      <c r="A185" s="66"/>
      <c r="E185" s="43"/>
      <c r="F185" s="41"/>
      <c r="G185" s="41"/>
      <c r="H185" s="36"/>
      <c r="I185" s="43"/>
      <c r="J185" s="43"/>
      <c r="K185" s="43"/>
      <c r="L185" s="41"/>
      <c r="M185" s="41"/>
      <c r="N185" s="41"/>
      <c r="O185" s="36"/>
      <c r="P185" s="43"/>
      <c r="Q185" s="36"/>
      <c r="R185" s="43"/>
      <c r="S185" s="43"/>
      <c r="V185" s="41"/>
      <c r="X185" s="41"/>
      <c r="Y185" s="41"/>
      <c r="AJ185" s="41"/>
    </row>
    <row r="186" spans="1:36" x14ac:dyDescent="0.2">
      <c r="A186" s="66"/>
      <c r="E186" s="43"/>
      <c r="F186" s="41"/>
      <c r="G186" s="41"/>
      <c r="H186" s="36"/>
      <c r="I186" s="43"/>
      <c r="J186" s="43"/>
      <c r="K186" s="43"/>
      <c r="L186" s="41"/>
      <c r="M186" s="41"/>
      <c r="N186" s="41"/>
      <c r="O186" s="36"/>
      <c r="P186" s="43"/>
      <c r="Q186" s="36"/>
      <c r="R186" s="43"/>
      <c r="S186" s="43"/>
      <c r="V186" s="41"/>
      <c r="X186" s="41"/>
      <c r="Y186" s="41"/>
      <c r="AJ186" s="41"/>
    </row>
    <row r="187" spans="1:36" x14ac:dyDescent="0.2">
      <c r="E187" s="43"/>
      <c r="F187" s="41"/>
      <c r="G187" s="41"/>
      <c r="H187" s="36"/>
      <c r="I187" s="43"/>
      <c r="J187" s="43"/>
      <c r="K187" s="43"/>
      <c r="L187" s="41"/>
      <c r="M187" s="41"/>
      <c r="N187" s="41"/>
      <c r="O187" s="36"/>
      <c r="P187" s="43"/>
      <c r="Q187" s="36"/>
      <c r="R187" s="43"/>
      <c r="S187" s="43"/>
      <c r="V187" s="41"/>
      <c r="X187" s="41"/>
      <c r="Y187" s="41"/>
      <c r="AJ187" s="41"/>
    </row>
    <row r="188" spans="1:36" x14ac:dyDescent="0.2">
      <c r="E188" s="43"/>
      <c r="F188" s="41"/>
      <c r="G188" s="41"/>
      <c r="H188" s="36"/>
      <c r="I188" s="43"/>
      <c r="J188" s="43"/>
      <c r="K188" s="43"/>
      <c r="L188" s="41"/>
      <c r="M188" s="41"/>
      <c r="N188" s="41"/>
      <c r="O188" s="36"/>
      <c r="P188" s="43"/>
      <c r="Q188" s="36"/>
      <c r="R188" s="43"/>
      <c r="S188" s="43"/>
      <c r="V188" s="41"/>
      <c r="X188" s="41"/>
      <c r="Y188" s="41"/>
      <c r="AJ188" s="41"/>
    </row>
    <row r="189" spans="1:36" x14ac:dyDescent="0.2">
      <c r="E189" s="43"/>
      <c r="F189" s="41"/>
      <c r="G189" s="41"/>
      <c r="H189" s="36"/>
      <c r="I189" s="43"/>
      <c r="J189" s="43"/>
      <c r="K189" s="43"/>
      <c r="L189" s="41"/>
      <c r="M189" s="41"/>
      <c r="N189" s="41"/>
      <c r="O189" s="36"/>
      <c r="P189" s="43"/>
      <c r="Q189" s="36"/>
      <c r="R189" s="43"/>
      <c r="S189" s="43"/>
      <c r="V189" s="41"/>
      <c r="X189" s="41"/>
      <c r="Y189" s="41"/>
      <c r="AJ189" s="41"/>
    </row>
    <row r="190" spans="1:36" x14ac:dyDescent="0.2">
      <c r="E190" s="43"/>
      <c r="F190" s="41"/>
      <c r="G190" s="41"/>
      <c r="H190" s="36"/>
      <c r="I190" s="43"/>
      <c r="J190" s="43"/>
      <c r="K190" s="43"/>
      <c r="L190" s="41"/>
      <c r="M190" s="41"/>
      <c r="N190" s="41"/>
      <c r="O190" s="36"/>
      <c r="P190" s="43"/>
      <c r="Q190" s="36"/>
      <c r="R190" s="43"/>
      <c r="S190" s="43"/>
      <c r="V190" s="41"/>
      <c r="X190" s="41"/>
      <c r="Y190" s="41"/>
      <c r="AJ190" s="41"/>
    </row>
    <row r="191" spans="1:36" x14ac:dyDescent="0.2">
      <c r="E191" s="43"/>
      <c r="F191" s="41"/>
      <c r="G191" s="41"/>
      <c r="H191" s="36"/>
      <c r="I191" s="43"/>
      <c r="J191" s="43"/>
      <c r="K191" s="43"/>
      <c r="L191" s="41"/>
      <c r="M191" s="41"/>
      <c r="N191" s="41"/>
      <c r="O191" s="36"/>
      <c r="P191" s="43"/>
      <c r="Q191" s="36"/>
      <c r="R191" s="43"/>
      <c r="S191" s="43"/>
      <c r="V191" s="41"/>
      <c r="X191" s="41"/>
      <c r="Y191" s="41"/>
      <c r="AJ191" s="41"/>
    </row>
    <row r="192" spans="1:36" x14ac:dyDescent="0.2">
      <c r="E192" s="43"/>
      <c r="F192" s="41"/>
      <c r="G192" s="41"/>
      <c r="H192" s="36"/>
      <c r="I192" s="43"/>
      <c r="J192" s="43"/>
      <c r="K192" s="43"/>
      <c r="L192" s="41"/>
      <c r="M192" s="41"/>
      <c r="N192" s="41"/>
      <c r="O192" s="36"/>
      <c r="P192" s="43"/>
      <c r="Q192" s="36"/>
      <c r="R192" s="43"/>
      <c r="S192" s="43"/>
      <c r="V192" s="41"/>
      <c r="X192" s="41"/>
      <c r="Y192" s="41"/>
      <c r="AJ192" s="41"/>
    </row>
    <row r="193" spans="5:36" x14ac:dyDescent="0.2">
      <c r="E193" s="43"/>
      <c r="F193" s="41"/>
      <c r="G193" s="41"/>
      <c r="H193" s="36"/>
      <c r="I193" s="43"/>
      <c r="J193" s="43"/>
      <c r="K193" s="43"/>
      <c r="L193" s="41"/>
      <c r="M193" s="41"/>
      <c r="N193" s="41"/>
      <c r="O193" s="36"/>
      <c r="P193" s="43"/>
      <c r="Q193" s="36"/>
      <c r="R193" s="43"/>
      <c r="S193" s="43"/>
      <c r="V193" s="41"/>
      <c r="X193" s="41"/>
      <c r="Y193" s="41"/>
      <c r="AJ193" s="41"/>
    </row>
    <row r="194" spans="5:36" x14ac:dyDescent="0.2">
      <c r="E194" s="43"/>
      <c r="F194" s="41"/>
      <c r="G194" s="41"/>
      <c r="H194" s="36"/>
      <c r="I194" s="43"/>
      <c r="J194" s="43"/>
      <c r="K194" s="43"/>
      <c r="L194" s="41"/>
      <c r="M194" s="41"/>
      <c r="N194" s="41"/>
      <c r="O194" s="36"/>
      <c r="P194" s="43"/>
      <c r="Q194" s="36"/>
      <c r="R194" s="43"/>
      <c r="S194" s="43"/>
      <c r="V194" s="41"/>
      <c r="X194" s="41"/>
      <c r="Y194" s="41"/>
      <c r="AJ194" s="41"/>
    </row>
    <row r="195" spans="5:36" x14ac:dyDescent="0.2">
      <c r="E195" s="43"/>
      <c r="F195" s="41"/>
      <c r="G195" s="41"/>
      <c r="H195" s="36"/>
      <c r="I195" s="43"/>
      <c r="J195" s="43"/>
      <c r="K195" s="43"/>
      <c r="L195" s="41"/>
      <c r="M195" s="41"/>
      <c r="N195" s="41"/>
      <c r="O195" s="36"/>
      <c r="P195" s="43"/>
      <c r="Q195" s="36"/>
      <c r="R195" s="43"/>
      <c r="S195" s="43"/>
      <c r="V195" s="41"/>
      <c r="X195" s="41"/>
      <c r="Y195" s="41"/>
      <c r="AJ195" s="41"/>
    </row>
    <row r="196" spans="5:36" x14ac:dyDescent="0.2">
      <c r="E196" s="43"/>
      <c r="F196" s="41"/>
      <c r="G196" s="41"/>
      <c r="H196" s="36"/>
      <c r="I196" s="43"/>
      <c r="J196" s="43"/>
      <c r="K196" s="43"/>
      <c r="L196" s="41"/>
      <c r="M196" s="41"/>
      <c r="N196" s="41"/>
      <c r="O196" s="36"/>
      <c r="P196" s="43"/>
      <c r="Q196" s="36"/>
      <c r="R196" s="43"/>
      <c r="S196" s="43"/>
      <c r="V196" s="41"/>
      <c r="X196" s="41"/>
      <c r="Y196" s="41"/>
      <c r="AJ196" s="41"/>
    </row>
    <row r="197" spans="5:36" x14ac:dyDescent="0.2">
      <c r="E197" s="43"/>
      <c r="F197" s="41"/>
      <c r="G197" s="41"/>
      <c r="H197" s="36"/>
      <c r="I197" s="43"/>
      <c r="J197" s="43"/>
      <c r="K197" s="43"/>
      <c r="L197" s="41"/>
      <c r="M197" s="41"/>
      <c r="N197" s="41"/>
      <c r="O197" s="36"/>
      <c r="P197" s="43"/>
      <c r="Q197" s="36"/>
      <c r="R197" s="43"/>
      <c r="S197" s="43"/>
      <c r="V197" s="41"/>
      <c r="X197" s="41"/>
      <c r="Y197" s="41"/>
      <c r="AJ197" s="41"/>
    </row>
    <row r="198" spans="5:36" x14ac:dyDescent="0.2">
      <c r="E198" s="43"/>
      <c r="F198" s="41"/>
      <c r="G198" s="41"/>
      <c r="H198" s="36"/>
      <c r="I198" s="43"/>
      <c r="J198" s="43"/>
      <c r="K198" s="43"/>
      <c r="L198" s="41"/>
      <c r="M198" s="41"/>
      <c r="N198" s="41"/>
      <c r="O198" s="36"/>
      <c r="P198" s="43"/>
      <c r="Q198" s="36"/>
      <c r="R198" s="43"/>
      <c r="S198" s="43"/>
      <c r="V198" s="41"/>
      <c r="X198" s="41"/>
      <c r="Y198" s="41"/>
      <c r="AJ198" s="41"/>
    </row>
    <row r="199" spans="5:36" x14ac:dyDescent="0.2">
      <c r="E199" s="43"/>
      <c r="F199" s="41"/>
      <c r="G199" s="41"/>
      <c r="H199" s="36"/>
      <c r="I199" s="43"/>
      <c r="J199" s="43"/>
      <c r="K199" s="43"/>
      <c r="L199" s="41"/>
      <c r="M199" s="41"/>
      <c r="N199" s="41"/>
      <c r="O199" s="36"/>
      <c r="P199" s="43"/>
      <c r="Q199" s="36"/>
      <c r="R199" s="43"/>
      <c r="S199" s="43"/>
      <c r="V199" s="41"/>
      <c r="X199" s="41"/>
      <c r="Y199" s="41"/>
      <c r="AJ199" s="41"/>
    </row>
    <row r="200" spans="5:36" x14ac:dyDescent="0.2">
      <c r="E200" s="43"/>
      <c r="F200" s="41"/>
      <c r="G200" s="41"/>
      <c r="H200" s="36"/>
      <c r="I200" s="43"/>
      <c r="J200" s="43"/>
      <c r="K200" s="43"/>
      <c r="L200" s="41"/>
      <c r="M200" s="41"/>
      <c r="N200" s="41"/>
      <c r="O200" s="36"/>
      <c r="P200" s="43"/>
      <c r="Q200" s="36"/>
      <c r="R200" s="43"/>
      <c r="S200" s="43"/>
      <c r="V200" s="41"/>
      <c r="X200" s="41"/>
      <c r="Y200" s="41"/>
      <c r="AJ200" s="41"/>
    </row>
    <row r="201" spans="5:36" x14ac:dyDescent="0.2">
      <c r="E201" s="43"/>
      <c r="F201" s="41"/>
      <c r="G201" s="41"/>
      <c r="H201" s="36"/>
      <c r="I201" s="43"/>
      <c r="J201" s="43"/>
      <c r="K201" s="43"/>
      <c r="L201" s="41"/>
      <c r="M201" s="41"/>
      <c r="N201" s="41"/>
      <c r="O201" s="36"/>
      <c r="P201" s="43"/>
      <c r="Q201" s="36"/>
      <c r="R201" s="43"/>
      <c r="S201" s="43"/>
      <c r="V201" s="41"/>
      <c r="X201" s="41"/>
      <c r="Y201" s="41"/>
      <c r="AJ201" s="41"/>
    </row>
    <row r="202" spans="5:36" x14ac:dyDescent="0.2">
      <c r="E202" s="43"/>
      <c r="F202" s="41"/>
      <c r="G202" s="41"/>
      <c r="H202" s="36"/>
      <c r="I202" s="43"/>
      <c r="J202" s="43"/>
      <c r="K202" s="43"/>
      <c r="L202" s="41"/>
      <c r="M202" s="41"/>
      <c r="N202" s="41"/>
      <c r="O202" s="36"/>
      <c r="P202" s="43"/>
      <c r="Q202" s="36"/>
      <c r="R202" s="43"/>
      <c r="S202" s="43"/>
      <c r="V202" s="41"/>
      <c r="X202" s="41"/>
      <c r="Y202" s="41"/>
      <c r="AJ202" s="41"/>
    </row>
    <row r="203" spans="5:36" x14ac:dyDescent="0.2">
      <c r="E203" s="43"/>
      <c r="F203" s="41"/>
      <c r="G203" s="41"/>
      <c r="H203" s="36"/>
      <c r="I203" s="43"/>
      <c r="J203" s="43"/>
      <c r="K203" s="43"/>
      <c r="L203" s="41"/>
      <c r="M203" s="41"/>
      <c r="N203" s="41"/>
      <c r="O203" s="36"/>
      <c r="P203" s="43"/>
      <c r="Q203" s="36"/>
      <c r="R203" s="43"/>
      <c r="S203" s="43"/>
      <c r="V203" s="41"/>
      <c r="X203" s="41"/>
      <c r="Y203" s="41"/>
      <c r="AJ203" s="41"/>
    </row>
    <row r="204" spans="5:36" x14ac:dyDescent="0.2">
      <c r="E204" s="43"/>
      <c r="F204" s="41"/>
      <c r="G204" s="41"/>
      <c r="H204" s="36"/>
      <c r="I204" s="43"/>
      <c r="J204" s="43"/>
      <c r="K204" s="43"/>
      <c r="L204" s="41"/>
      <c r="M204" s="41"/>
      <c r="N204" s="41"/>
      <c r="O204" s="36"/>
      <c r="P204" s="43"/>
      <c r="Q204" s="36"/>
      <c r="R204" s="43"/>
      <c r="S204" s="43"/>
      <c r="V204" s="41"/>
      <c r="X204" s="41"/>
      <c r="Y204" s="41"/>
      <c r="AJ204" s="41"/>
    </row>
    <row r="205" spans="5:36" x14ac:dyDescent="0.2">
      <c r="E205" s="43"/>
      <c r="F205" s="41"/>
      <c r="G205" s="41"/>
      <c r="H205" s="36"/>
      <c r="I205" s="43"/>
      <c r="J205" s="43"/>
      <c r="K205" s="43"/>
      <c r="L205" s="41"/>
      <c r="M205" s="41"/>
      <c r="N205" s="41"/>
      <c r="O205" s="36"/>
      <c r="P205" s="43"/>
      <c r="Q205" s="36"/>
      <c r="R205" s="43"/>
      <c r="S205" s="43"/>
      <c r="V205" s="41"/>
      <c r="X205" s="41"/>
      <c r="Y205" s="41"/>
      <c r="AJ205" s="41"/>
    </row>
    <row r="206" spans="5:36" x14ac:dyDescent="0.2">
      <c r="E206" s="43"/>
      <c r="F206" s="41"/>
      <c r="G206" s="41"/>
      <c r="H206" s="36"/>
      <c r="I206" s="43"/>
      <c r="J206" s="43"/>
      <c r="K206" s="43"/>
      <c r="L206" s="41"/>
      <c r="M206" s="41"/>
      <c r="N206" s="41"/>
      <c r="O206" s="36"/>
      <c r="P206" s="43"/>
      <c r="Q206" s="36"/>
      <c r="R206" s="43"/>
      <c r="S206" s="43"/>
      <c r="V206" s="41"/>
      <c r="X206" s="41"/>
      <c r="Y206" s="41"/>
      <c r="AJ206" s="41"/>
    </row>
    <row r="207" spans="5:36" x14ac:dyDescent="0.2">
      <c r="E207" s="43"/>
      <c r="F207" s="41"/>
      <c r="G207" s="41"/>
      <c r="H207" s="36"/>
      <c r="I207" s="43"/>
      <c r="J207" s="43"/>
      <c r="K207" s="43"/>
      <c r="L207" s="41"/>
      <c r="M207" s="41"/>
      <c r="N207" s="41"/>
      <c r="O207" s="36"/>
      <c r="P207" s="43"/>
      <c r="Q207" s="36"/>
      <c r="R207" s="43"/>
      <c r="S207" s="43"/>
      <c r="V207" s="41"/>
      <c r="X207" s="41"/>
      <c r="Y207" s="41"/>
      <c r="AJ207" s="41"/>
    </row>
    <row r="208" spans="5:36" x14ac:dyDescent="0.2">
      <c r="E208" s="43"/>
      <c r="F208" s="41"/>
      <c r="G208" s="41"/>
      <c r="H208" s="36"/>
      <c r="I208" s="43"/>
      <c r="J208" s="43"/>
      <c r="K208" s="43"/>
      <c r="L208" s="41"/>
      <c r="M208" s="41"/>
      <c r="N208" s="41"/>
      <c r="O208" s="36"/>
      <c r="P208" s="43"/>
      <c r="Q208" s="36"/>
      <c r="R208" s="43"/>
      <c r="S208" s="43"/>
      <c r="V208" s="41"/>
      <c r="X208" s="41"/>
      <c r="Y208" s="41"/>
      <c r="AJ208" s="41"/>
    </row>
    <row r="209" spans="1:36" x14ac:dyDescent="0.2">
      <c r="E209" s="43"/>
      <c r="F209" s="41"/>
      <c r="G209" s="41"/>
      <c r="H209" s="36"/>
      <c r="I209" s="43"/>
      <c r="J209" s="43"/>
      <c r="K209" s="43"/>
      <c r="L209" s="41"/>
      <c r="M209" s="41"/>
      <c r="N209" s="41"/>
      <c r="O209" s="36"/>
      <c r="P209" s="43"/>
      <c r="Q209" s="36"/>
      <c r="R209" s="43"/>
      <c r="S209" s="43"/>
      <c r="V209" s="41"/>
      <c r="X209" s="41"/>
      <c r="Y209" s="41"/>
      <c r="AJ209" s="41"/>
    </row>
    <row r="210" spans="1:36" x14ac:dyDescent="0.2">
      <c r="E210" s="43"/>
      <c r="F210" s="41"/>
      <c r="G210" s="41"/>
      <c r="H210" s="36"/>
      <c r="I210" s="43"/>
      <c r="J210" s="43"/>
      <c r="K210" s="43"/>
      <c r="L210" s="41"/>
      <c r="M210" s="41"/>
      <c r="N210" s="41"/>
      <c r="O210" s="36"/>
      <c r="P210" s="43"/>
      <c r="Q210" s="36"/>
      <c r="R210" s="43"/>
      <c r="S210" s="43"/>
      <c r="V210" s="41"/>
      <c r="X210" s="41"/>
      <c r="Y210" s="41"/>
      <c r="AJ210" s="41"/>
    </row>
    <row r="211" spans="1:36" x14ac:dyDescent="0.2">
      <c r="E211" s="43"/>
      <c r="F211" s="41"/>
      <c r="G211" s="41"/>
      <c r="H211" s="36"/>
      <c r="I211" s="43"/>
      <c r="J211" s="43"/>
      <c r="K211" s="43"/>
      <c r="L211" s="41"/>
      <c r="M211" s="41"/>
      <c r="N211" s="41"/>
      <c r="O211" s="36"/>
      <c r="P211" s="43"/>
      <c r="Q211" s="36"/>
      <c r="R211" s="43"/>
      <c r="S211" s="43"/>
      <c r="V211" s="41"/>
      <c r="X211" s="41"/>
      <c r="Y211" s="41"/>
      <c r="AJ211" s="41"/>
    </row>
    <row r="212" spans="1:36" x14ac:dyDescent="0.2">
      <c r="E212" s="43"/>
      <c r="F212" s="41"/>
      <c r="G212" s="41"/>
      <c r="H212" s="36"/>
      <c r="I212" s="43"/>
      <c r="J212" s="43"/>
      <c r="K212" s="43"/>
      <c r="L212" s="41"/>
      <c r="M212" s="41"/>
      <c r="N212" s="41"/>
      <c r="O212" s="36"/>
      <c r="P212" s="43"/>
      <c r="Q212" s="36"/>
      <c r="R212" s="43"/>
      <c r="S212" s="43"/>
      <c r="V212" s="41"/>
      <c r="X212" s="41"/>
      <c r="Y212" s="41"/>
      <c r="AJ212" s="41"/>
    </row>
    <row r="213" spans="1:36" x14ac:dyDescent="0.2">
      <c r="E213" s="43"/>
      <c r="F213" s="41"/>
      <c r="G213" s="41"/>
      <c r="H213" s="36"/>
      <c r="I213" s="43"/>
      <c r="J213" s="43"/>
      <c r="K213" s="43"/>
      <c r="L213" s="41"/>
      <c r="M213" s="41"/>
      <c r="N213" s="41"/>
      <c r="O213" s="36"/>
      <c r="P213" s="43"/>
      <c r="Q213" s="36"/>
      <c r="R213" s="43"/>
      <c r="S213" s="43"/>
      <c r="V213" s="41"/>
      <c r="X213" s="41"/>
      <c r="Y213" s="41"/>
      <c r="AJ213" s="41"/>
    </row>
    <row r="214" spans="1:36" x14ac:dyDescent="0.2">
      <c r="E214" s="43"/>
      <c r="F214" s="41"/>
      <c r="G214" s="41"/>
      <c r="H214" s="36"/>
      <c r="I214" s="43"/>
      <c r="J214" s="43"/>
      <c r="K214" s="43"/>
      <c r="L214" s="41"/>
      <c r="M214" s="41"/>
      <c r="N214" s="41"/>
      <c r="O214" s="36"/>
      <c r="P214" s="43"/>
      <c r="Q214" s="36"/>
      <c r="R214" s="43"/>
      <c r="S214" s="43"/>
      <c r="V214" s="41"/>
      <c r="X214" s="41"/>
      <c r="Y214" s="41"/>
      <c r="AJ214" s="41"/>
    </row>
    <row r="215" spans="1:36" x14ac:dyDescent="0.2">
      <c r="E215" s="43"/>
      <c r="F215" s="41"/>
      <c r="G215" s="41"/>
      <c r="H215" s="36"/>
      <c r="I215" s="43"/>
      <c r="J215" s="43"/>
      <c r="K215" s="43"/>
      <c r="L215" s="41"/>
      <c r="M215" s="41"/>
      <c r="N215" s="41"/>
      <c r="O215" s="36"/>
      <c r="P215" s="43"/>
      <c r="Q215" s="36"/>
      <c r="R215" s="43"/>
      <c r="S215" s="43"/>
      <c r="V215" s="41"/>
      <c r="X215" s="41"/>
      <c r="Y215" s="41"/>
      <c r="AJ215" s="41"/>
    </row>
    <row r="216" spans="1:36" x14ac:dyDescent="0.2">
      <c r="E216" s="43"/>
      <c r="F216" s="41"/>
      <c r="G216" s="41"/>
      <c r="H216" s="36"/>
      <c r="I216" s="43"/>
      <c r="J216" s="43"/>
      <c r="K216" s="43"/>
      <c r="L216" s="41"/>
      <c r="M216" s="41"/>
      <c r="N216" s="41"/>
      <c r="O216" s="36"/>
      <c r="P216" s="43"/>
      <c r="Q216" s="36"/>
      <c r="R216" s="43"/>
      <c r="S216" s="43"/>
      <c r="V216" s="41"/>
      <c r="X216" s="41"/>
      <c r="Y216" s="41"/>
      <c r="AJ216" s="41"/>
    </row>
    <row r="217" spans="1:36" x14ac:dyDescent="0.2">
      <c r="E217" s="43"/>
      <c r="F217" s="41"/>
      <c r="G217" s="41"/>
      <c r="H217" s="36"/>
      <c r="I217" s="43"/>
      <c r="J217" s="43"/>
      <c r="K217" s="43"/>
      <c r="L217" s="41"/>
      <c r="M217" s="41"/>
      <c r="N217" s="41"/>
      <c r="O217" s="36"/>
      <c r="P217" s="43"/>
      <c r="Q217" s="36"/>
      <c r="R217" s="43"/>
      <c r="S217" s="43"/>
      <c r="V217" s="41"/>
      <c r="X217" s="41"/>
      <c r="Y217" s="41"/>
      <c r="AJ217" s="41"/>
    </row>
    <row r="218" spans="1:36" x14ac:dyDescent="0.2">
      <c r="E218" s="43"/>
      <c r="F218" s="41"/>
      <c r="G218" s="41"/>
      <c r="H218" s="36"/>
      <c r="I218" s="43"/>
      <c r="J218" s="43"/>
      <c r="K218" s="43"/>
      <c r="L218" s="41"/>
      <c r="M218" s="41"/>
      <c r="N218" s="41"/>
      <c r="O218" s="36"/>
      <c r="P218" s="43"/>
      <c r="Q218" s="36"/>
      <c r="R218" s="43"/>
      <c r="S218" s="43"/>
      <c r="V218" s="41"/>
      <c r="X218" s="41"/>
      <c r="Y218" s="41"/>
      <c r="AJ218" s="41"/>
    </row>
    <row r="219" spans="1:36" x14ac:dyDescent="0.2">
      <c r="E219" s="43"/>
      <c r="F219" s="41"/>
      <c r="G219" s="41"/>
      <c r="H219" s="36"/>
      <c r="I219" s="43"/>
      <c r="J219" s="43"/>
      <c r="K219" s="43"/>
      <c r="L219" s="41"/>
      <c r="M219" s="41"/>
      <c r="N219" s="41"/>
      <c r="O219" s="36"/>
      <c r="P219" s="43"/>
      <c r="Q219" s="36"/>
      <c r="R219" s="43"/>
      <c r="S219" s="43"/>
      <c r="V219" s="41"/>
      <c r="X219" s="41"/>
      <c r="Y219" s="41"/>
      <c r="AJ219" s="41"/>
    </row>
    <row r="220" spans="1:36" x14ac:dyDescent="0.2">
      <c r="E220" s="43"/>
      <c r="F220" s="41"/>
      <c r="G220" s="41"/>
      <c r="H220" s="36"/>
      <c r="I220" s="43"/>
      <c r="J220" s="43"/>
      <c r="K220" s="43"/>
      <c r="L220" s="41"/>
      <c r="M220" s="41"/>
      <c r="N220" s="41"/>
      <c r="O220" s="36"/>
      <c r="P220" s="43"/>
      <c r="Q220" s="36"/>
      <c r="R220" s="43"/>
      <c r="S220" s="43"/>
      <c r="V220" s="41"/>
      <c r="X220" s="41"/>
      <c r="Y220" s="41"/>
      <c r="AJ220" s="41"/>
    </row>
    <row r="221" spans="1:36" x14ac:dyDescent="0.2">
      <c r="A221" s="66"/>
      <c r="E221" s="43"/>
      <c r="F221" s="41"/>
      <c r="G221" s="41"/>
      <c r="H221" s="36"/>
      <c r="I221" s="43"/>
      <c r="J221" s="43"/>
      <c r="K221" s="43"/>
      <c r="L221" s="41"/>
      <c r="M221" s="41"/>
      <c r="N221" s="41"/>
      <c r="O221" s="36"/>
      <c r="P221" s="43"/>
      <c r="Q221" s="36"/>
      <c r="R221" s="43"/>
      <c r="S221" s="43"/>
      <c r="V221" s="41"/>
      <c r="X221" s="41"/>
      <c r="Y221" s="41"/>
      <c r="AJ221" s="41"/>
    </row>
    <row r="222" spans="1:36" x14ac:dyDescent="0.2">
      <c r="E222" s="43"/>
      <c r="F222" s="41"/>
      <c r="G222" s="41"/>
      <c r="H222" s="36"/>
      <c r="I222" s="43"/>
      <c r="J222" s="43"/>
      <c r="K222" s="43"/>
      <c r="L222" s="41"/>
      <c r="M222" s="41"/>
      <c r="N222" s="41"/>
      <c r="O222" s="36"/>
      <c r="P222" s="43"/>
      <c r="Q222" s="36"/>
      <c r="R222" s="43"/>
      <c r="S222" s="43"/>
      <c r="V222" s="41"/>
      <c r="X222" s="41"/>
      <c r="Y222" s="41"/>
      <c r="AJ222" s="41"/>
    </row>
    <row r="223" spans="1:36" x14ac:dyDescent="0.2">
      <c r="E223" s="43"/>
      <c r="F223" s="41"/>
      <c r="G223" s="41"/>
      <c r="H223" s="36"/>
      <c r="I223" s="43"/>
      <c r="J223" s="43"/>
      <c r="K223" s="43"/>
      <c r="L223" s="41"/>
      <c r="M223" s="41"/>
      <c r="N223" s="41"/>
      <c r="O223" s="36"/>
      <c r="P223" s="43"/>
      <c r="Q223" s="36"/>
      <c r="R223" s="43"/>
      <c r="S223" s="43"/>
      <c r="V223" s="41"/>
      <c r="X223" s="41"/>
      <c r="Y223" s="41"/>
      <c r="AJ223" s="41"/>
    </row>
    <row r="224" spans="1:36" x14ac:dyDescent="0.2">
      <c r="E224" s="43"/>
      <c r="F224" s="41"/>
      <c r="G224" s="41"/>
      <c r="H224" s="36"/>
      <c r="I224" s="43"/>
      <c r="J224" s="43"/>
      <c r="K224" s="43"/>
      <c r="L224" s="41"/>
      <c r="M224" s="41"/>
      <c r="N224" s="41"/>
      <c r="O224" s="36"/>
      <c r="P224" s="43"/>
      <c r="Q224" s="36"/>
      <c r="R224" s="43"/>
      <c r="S224" s="43"/>
      <c r="V224" s="41"/>
      <c r="X224" s="41"/>
      <c r="Y224" s="41"/>
      <c r="AJ224" s="41"/>
    </row>
    <row r="225" spans="1:36" x14ac:dyDescent="0.2">
      <c r="E225" s="43"/>
      <c r="F225" s="41"/>
      <c r="G225" s="41"/>
      <c r="H225" s="36"/>
      <c r="I225" s="43"/>
      <c r="J225" s="43"/>
      <c r="K225" s="43"/>
      <c r="L225" s="41"/>
      <c r="M225" s="41"/>
      <c r="N225" s="41"/>
      <c r="O225" s="36"/>
      <c r="P225" s="43"/>
      <c r="Q225" s="36"/>
      <c r="R225" s="43"/>
      <c r="S225" s="43"/>
      <c r="V225" s="41"/>
      <c r="X225" s="41"/>
      <c r="Y225" s="41"/>
      <c r="AJ225" s="41"/>
    </row>
    <row r="226" spans="1:36" x14ac:dyDescent="0.2">
      <c r="E226" s="43"/>
      <c r="F226" s="41"/>
      <c r="G226" s="41"/>
      <c r="H226" s="36"/>
      <c r="I226" s="43"/>
      <c r="J226" s="43"/>
      <c r="K226" s="43"/>
      <c r="L226" s="41"/>
      <c r="M226" s="41"/>
      <c r="N226" s="41"/>
      <c r="O226" s="36"/>
      <c r="P226" s="43"/>
      <c r="Q226" s="36"/>
      <c r="R226" s="43"/>
      <c r="S226" s="43"/>
      <c r="V226" s="41"/>
      <c r="X226" s="41"/>
      <c r="Y226" s="41"/>
      <c r="AJ226" s="41"/>
    </row>
    <row r="227" spans="1:36" x14ac:dyDescent="0.2">
      <c r="E227" s="43"/>
      <c r="F227" s="41"/>
      <c r="G227" s="41"/>
      <c r="H227" s="36"/>
      <c r="I227" s="43"/>
      <c r="J227" s="43"/>
      <c r="K227" s="43"/>
      <c r="L227" s="41"/>
      <c r="M227" s="41"/>
      <c r="N227" s="41"/>
      <c r="O227" s="36"/>
      <c r="P227" s="43"/>
      <c r="Q227" s="36"/>
      <c r="R227" s="43"/>
      <c r="S227" s="43"/>
      <c r="V227" s="41"/>
      <c r="X227" s="41"/>
      <c r="Y227" s="41"/>
      <c r="AJ227" s="41"/>
    </row>
    <row r="228" spans="1:36" x14ac:dyDescent="0.2">
      <c r="A228" s="66"/>
      <c r="E228" s="43"/>
      <c r="F228" s="41"/>
      <c r="G228" s="41"/>
      <c r="H228" s="36"/>
      <c r="I228" s="43"/>
      <c r="J228" s="43"/>
      <c r="K228" s="43"/>
      <c r="L228" s="41"/>
      <c r="M228" s="41"/>
      <c r="N228" s="41"/>
      <c r="O228" s="36"/>
      <c r="P228" s="43"/>
      <c r="Q228" s="36"/>
      <c r="R228" s="43"/>
      <c r="S228" s="43"/>
      <c r="V228" s="41"/>
      <c r="X228" s="41"/>
      <c r="Y228" s="41"/>
      <c r="AJ228" s="41"/>
    </row>
    <row r="229" spans="1:36" x14ac:dyDescent="0.2">
      <c r="E229" s="43"/>
      <c r="F229" s="41"/>
      <c r="G229" s="41"/>
      <c r="H229" s="36"/>
      <c r="I229" s="43"/>
      <c r="J229" s="43"/>
      <c r="K229" s="43"/>
      <c r="L229" s="41"/>
      <c r="M229" s="41"/>
      <c r="N229" s="41"/>
      <c r="O229" s="36"/>
      <c r="P229" s="43"/>
      <c r="Q229" s="36"/>
      <c r="R229" s="43"/>
      <c r="S229" s="43"/>
      <c r="V229" s="41"/>
      <c r="X229" s="41"/>
      <c r="Y229" s="41"/>
      <c r="AJ229" s="41"/>
    </row>
    <row r="230" spans="1:36" x14ac:dyDescent="0.2">
      <c r="E230" s="43"/>
      <c r="F230" s="41"/>
      <c r="G230" s="41"/>
      <c r="H230" s="36"/>
      <c r="I230" s="43"/>
      <c r="J230" s="43"/>
      <c r="K230" s="43"/>
      <c r="L230" s="41"/>
      <c r="M230" s="41"/>
      <c r="N230" s="41"/>
      <c r="O230" s="36"/>
      <c r="P230" s="43"/>
      <c r="Q230" s="36"/>
      <c r="R230" s="43"/>
      <c r="S230" s="43"/>
      <c r="V230" s="41"/>
      <c r="X230" s="41"/>
      <c r="Y230" s="41"/>
      <c r="AJ230" s="41"/>
    </row>
    <row r="231" spans="1:36" x14ac:dyDescent="0.2">
      <c r="E231" s="43"/>
      <c r="F231" s="41"/>
      <c r="G231" s="41"/>
      <c r="H231" s="36"/>
      <c r="I231" s="43"/>
      <c r="J231" s="43"/>
      <c r="K231" s="43"/>
      <c r="L231" s="41"/>
      <c r="M231" s="41"/>
      <c r="N231" s="41"/>
      <c r="O231" s="36"/>
      <c r="P231" s="43"/>
      <c r="Q231" s="36"/>
      <c r="R231" s="43"/>
      <c r="S231" s="43"/>
      <c r="V231" s="41"/>
      <c r="X231" s="41"/>
      <c r="Y231" s="41"/>
      <c r="AJ231" s="41"/>
    </row>
    <row r="232" spans="1:36" x14ac:dyDescent="0.2">
      <c r="E232" s="43"/>
      <c r="F232" s="41"/>
      <c r="G232" s="41"/>
      <c r="H232" s="36"/>
      <c r="I232" s="43"/>
      <c r="J232" s="43"/>
      <c r="K232" s="43"/>
      <c r="L232" s="41"/>
      <c r="M232" s="41"/>
      <c r="N232" s="41"/>
      <c r="O232" s="36"/>
      <c r="P232" s="43"/>
      <c r="Q232" s="36"/>
      <c r="R232" s="43"/>
      <c r="S232" s="43"/>
      <c r="V232" s="41"/>
      <c r="X232" s="41"/>
      <c r="Y232" s="41"/>
      <c r="AJ232" s="41"/>
    </row>
    <row r="233" spans="1:36" x14ac:dyDescent="0.2">
      <c r="E233" s="43"/>
      <c r="F233" s="41"/>
      <c r="G233" s="41"/>
      <c r="H233" s="36"/>
      <c r="I233" s="43"/>
      <c r="J233" s="43"/>
      <c r="K233" s="43"/>
      <c r="L233" s="41"/>
      <c r="M233" s="41"/>
      <c r="N233" s="41"/>
      <c r="O233" s="36"/>
      <c r="P233" s="43"/>
      <c r="Q233" s="36"/>
      <c r="R233" s="43"/>
      <c r="S233" s="43"/>
      <c r="V233" s="41"/>
      <c r="X233" s="41"/>
      <c r="Y233" s="41"/>
      <c r="AJ233" s="41"/>
    </row>
    <row r="234" spans="1:36" x14ac:dyDescent="0.2">
      <c r="E234" s="43"/>
      <c r="F234" s="41"/>
      <c r="G234" s="41"/>
      <c r="H234" s="36"/>
      <c r="I234" s="43"/>
      <c r="J234" s="43"/>
      <c r="K234" s="43"/>
      <c r="L234" s="41"/>
      <c r="M234" s="41"/>
      <c r="N234" s="41"/>
      <c r="O234" s="36"/>
      <c r="P234" s="43"/>
      <c r="Q234" s="36"/>
      <c r="R234" s="43"/>
      <c r="S234" s="43"/>
      <c r="V234" s="41"/>
      <c r="X234" s="41"/>
      <c r="Y234" s="41"/>
      <c r="AJ234" s="41"/>
    </row>
    <row r="235" spans="1:36" x14ac:dyDescent="0.2">
      <c r="E235" s="43"/>
      <c r="F235" s="41"/>
      <c r="G235" s="41"/>
      <c r="H235" s="36"/>
      <c r="I235" s="43"/>
      <c r="J235" s="43"/>
      <c r="K235" s="43"/>
      <c r="L235" s="41"/>
      <c r="M235" s="41"/>
      <c r="N235" s="41"/>
      <c r="O235" s="36"/>
      <c r="P235" s="43"/>
      <c r="Q235" s="36"/>
      <c r="R235" s="43"/>
      <c r="S235" s="43"/>
      <c r="V235" s="41"/>
      <c r="X235" s="41"/>
      <c r="Y235" s="41"/>
      <c r="AJ235" s="41"/>
    </row>
    <row r="236" spans="1:36" x14ac:dyDescent="0.2">
      <c r="E236" s="43"/>
      <c r="F236" s="41"/>
      <c r="G236" s="41"/>
      <c r="H236" s="36"/>
      <c r="I236" s="43"/>
      <c r="J236" s="43"/>
      <c r="K236" s="43"/>
      <c r="L236" s="41"/>
      <c r="M236" s="41"/>
      <c r="N236" s="41"/>
      <c r="O236" s="36"/>
      <c r="P236" s="43"/>
      <c r="Q236" s="36"/>
      <c r="R236" s="43"/>
      <c r="S236" s="43"/>
      <c r="V236" s="41"/>
      <c r="X236" s="41"/>
      <c r="Y236" s="41"/>
      <c r="AJ236" s="41"/>
    </row>
    <row r="237" spans="1:36" x14ac:dyDescent="0.2">
      <c r="E237" s="43"/>
      <c r="F237" s="41"/>
      <c r="G237" s="41"/>
      <c r="H237" s="36"/>
      <c r="I237" s="43"/>
      <c r="J237" s="43"/>
      <c r="K237" s="43"/>
      <c r="L237" s="41"/>
      <c r="M237" s="41"/>
      <c r="N237" s="41"/>
      <c r="O237" s="36"/>
      <c r="P237" s="43"/>
      <c r="Q237" s="36"/>
      <c r="R237" s="43"/>
      <c r="S237" s="43"/>
      <c r="V237" s="41"/>
      <c r="X237" s="41"/>
      <c r="Y237" s="41"/>
      <c r="AJ237" s="41"/>
    </row>
    <row r="238" spans="1:36" x14ac:dyDescent="0.2">
      <c r="E238" s="43"/>
      <c r="F238" s="41"/>
      <c r="G238" s="41"/>
      <c r="H238" s="36"/>
      <c r="I238" s="43"/>
      <c r="J238" s="43"/>
      <c r="K238" s="43"/>
      <c r="L238" s="41"/>
      <c r="M238" s="41"/>
      <c r="N238" s="41"/>
      <c r="O238" s="36"/>
      <c r="P238" s="43"/>
      <c r="Q238" s="36"/>
      <c r="R238" s="43"/>
      <c r="S238" s="43"/>
      <c r="V238" s="41"/>
      <c r="X238" s="41"/>
      <c r="Y238" s="41"/>
      <c r="AJ238" s="41"/>
    </row>
    <row r="239" spans="1:36" x14ac:dyDescent="0.2">
      <c r="E239" s="43"/>
      <c r="F239" s="41"/>
      <c r="G239" s="41"/>
      <c r="H239" s="36"/>
      <c r="I239" s="43"/>
      <c r="J239" s="43"/>
      <c r="K239" s="43"/>
      <c r="L239" s="41"/>
      <c r="M239" s="41"/>
      <c r="N239" s="41"/>
      <c r="O239" s="36"/>
      <c r="P239" s="43"/>
      <c r="Q239" s="36"/>
      <c r="R239" s="43"/>
      <c r="S239" s="43"/>
      <c r="V239" s="41"/>
      <c r="X239" s="41"/>
      <c r="Y239" s="41"/>
      <c r="AJ239" s="41"/>
    </row>
    <row r="240" spans="1:36" x14ac:dyDescent="0.2">
      <c r="E240" s="43"/>
      <c r="F240" s="41"/>
      <c r="G240" s="41"/>
      <c r="H240" s="36"/>
      <c r="I240" s="43"/>
      <c r="J240" s="43"/>
      <c r="K240" s="43"/>
      <c r="L240" s="41"/>
      <c r="M240" s="41"/>
      <c r="N240" s="41"/>
      <c r="O240" s="36"/>
      <c r="P240" s="43"/>
      <c r="Q240" s="36"/>
      <c r="R240" s="43"/>
      <c r="S240" s="43"/>
      <c r="V240" s="41"/>
      <c r="X240" s="41"/>
      <c r="Y240" s="41"/>
      <c r="AJ240" s="41"/>
    </row>
    <row r="241" spans="5:36" x14ac:dyDescent="0.2">
      <c r="E241" s="43"/>
      <c r="F241" s="41"/>
      <c r="G241" s="41"/>
      <c r="H241" s="36"/>
      <c r="I241" s="43"/>
      <c r="J241" s="43"/>
      <c r="K241" s="43"/>
      <c r="L241" s="41"/>
      <c r="M241" s="41"/>
      <c r="N241" s="41"/>
      <c r="O241" s="36"/>
      <c r="P241" s="43"/>
      <c r="Q241" s="36"/>
      <c r="R241" s="43"/>
      <c r="S241" s="43"/>
      <c r="V241" s="41"/>
      <c r="X241" s="41"/>
      <c r="Y241" s="41"/>
      <c r="AJ241" s="41"/>
    </row>
    <row r="242" spans="5:36" x14ac:dyDescent="0.2">
      <c r="E242" s="43"/>
      <c r="F242" s="41"/>
      <c r="G242" s="41"/>
      <c r="H242" s="36"/>
      <c r="I242" s="43"/>
      <c r="J242" s="43"/>
      <c r="K242" s="43"/>
      <c r="L242" s="41"/>
      <c r="M242" s="41"/>
      <c r="N242" s="41"/>
      <c r="O242" s="36"/>
      <c r="P242" s="43"/>
      <c r="Q242" s="36"/>
      <c r="R242" s="43"/>
      <c r="S242" s="43"/>
      <c r="V242" s="41"/>
      <c r="X242" s="41"/>
      <c r="Y242" s="41"/>
      <c r="AJ242" s="41"/>
    </row>
    <row r="243" spans="5:36" x14ac:dyDescent="0.2">
      <c r="E243" s="43"/>
      <c r="F243" s="41"/>
      <c r="G243" s="41"/>
      <c r="H243" s="36"/>
      <c r="I243" s="43"/>
      <c r="J243" s="43"/>
      <c r="K243" s="43"/>
      <c r="L243" s="41"/>
      <c r="M243" s="41"/>
      <c r="N243" s="41"/>
      <c r="O243" s="36"/>
      <c r="P243" s="43"/>
      <c r="Q243" s="36"/>
      <c r="R243" s="43"/>
      <c r="S243" s="43"/>
      <c r="V243" s="41"/>
      <c r="X243" s="41"/>
      <c r="Y243" s="41"/>
      <c r="AJ243" s="41"/>
    </row>
    <row r="244" spans="5:36" x14ac:dyDescent="0.2">
      <c r="E244" s="43"/>
      <c r="F244" s="41"/>
      <c r="G244" s="41"/>
      <c r="H244" s="36"/>
      <c r="I244" s="43"/>
      <c r="J244" s="43"/>
      <c r="K244" s="43"/>
      <c r="L244" s="41"/>
      <c r="M244" s="41"/>
      <c r="N244" s="41"/>
      <c r="O244" s="36"/>
      <c r="P244" s="43"/>
      <c r="Q244" s="36"/>
      <c r="R244" s="43"/>
      <c r="S244" s="43"/>
      <c r="V244" s="41"/>
      <c r="X244" s="41"/>
      <c r="Y244" s="41"/>
      <c r="AJ244" s="41"/>
    </row>
    <row r="245" spans="5:36" x14ac:dyDescent="0.2">
      <c r="E245" s="43"/>
      <c r="F245" s="41"/>
      <c r="G245" s="41"/>
      <c r="H245" s="36"/>
      <c r="I245" s="43"/>
      <c r="J245" s="43"/>
      <c r="K245" s="43"/>
      <c r="L245" s="41"/>
      <c r="M245" s="41"/>
      <c r="N245" s="41"/>
      <c r="O245" s="36"/>
      <c r="P245" s="43"/>
      <c r="Q245" s="36"/>
      <c r="R245" s="43"/>
      <c r="S245" s="43"/>
      <c r="V245" s="41"/>
      <c r="X245" s="41"/>
      <c r="Y245" s="41"/>
      <c r="AJ245" s="41"/>
    </row>
    <row r="246" spans="5:36" x14ac:dyDescent="0.2">
      <c r="E246" s="43"/>
      <c r="F246" s="41"/>
      <c r="G246" s="41"/>
      <c r="H246" s="36"/>
      <c r="I246" s="43"/>
      <c r="J246" s="43"/>
      <c r="K246" s="43"/>
      <c r="L246" s="41"/>
      <c r="M246" s="41"/>
      <c r="N246" s="41"/>
      <c r="O246" s="36"/>
      <c r="P246" s="43"/>
      <c r="Q246" s="36"/>
      <c r="R246" s="43"/>
      <c r="S246" s="43"/>
      <c r="V246" s="41"/>
      <c r="X246" s="41"/>
      <c r="Y246" s="41"/>
      <c r="AJ246" s="41"/>
    </row>
    <row r="247" spans="5:36" x14ac:dyDescent="0.2">
      <c r="E247" s="43"/>
      <c r="F247" s="41"/>
      <c r="G247" s="41"/>
      <c r="H247" s="36"/>
      <c r="I247" s="43"/>
      <c r="J247" s="43"/>
      <c r="K247" s="43"/>
      <c r="L247" s="41"/>
      <c r="M247" s="41"/>
      <c r="N247" s="41"/>
      <c r="O247" s="36"/>
      <c r="P247" s="43"/>
      <c r="Q247" s="36"/>
      <c r="R247" s="43"/>
      <c r="S247" s="43"/>
      <c r="V247" s="41"/>
      <c r="X247" s="41"/>
      <c r="Y247" s="41"/>
      <c r="AJ247" s="41"/>
    </row>
    <row r="248" spans="5:36" x14ac:dyDescent="0.2">
      <c r="E248" s="43"/>
      <c r="F248" s="41"/>
      <c r="G248" s="41"/>
      <c r="H248" s="36"/>
      <c r="I248" s="43"/>
      <c r="J248" s="43"/>
      <c r="K248" s="43"/>
      <c r="L248" s="41"/>
      <c r="M248" s="41"/>
      <c r="N248" s="41"/>
      <c r="O248" s="36"/>
      <c r="P248" s="43"/>
      <c r="Q248" s="36"/>
      <c r="R248" s="43"/>
      <c r="S248" s="43"/>
      <c r="V248" s="41"/>
      <c r="X248" s="41"/>
      <c r="Y248" s="41"/>
      <c r="AJ248" s="41"/>
    </row>
    <row r="249" spans="5:36" x14ac:dyDescent="0.2">
      <c r="E249" s="43"/>
      <c r="F249" s="41"/>
      <c r="G249" s="41"/>
      <c r="H249" s="36"/>
      <c r="I249" s="43"/>
      <c r="J249" s="43"/>
      <c r="K249" s="43"/>
      <c r="L249" s="41"/>
      <c r="M249" s="41"/>
      <c r="N249" s="41"/>
      <c r="O249" s="36"/>
      <c r="P249" s="43"/>
      <c r="Q249" s="36"/>
      <c r="R249" s="43"/>
      <c r="S249" s="43"/>
      <c r="V249" s="41"/>
      <c r="X249" s="41"/>
      <c r="Y249" s="41"/>
      <c r="AJ249" s="41"/>
    </row>
    <row r="250" spans="5:36" x14ac:dyDescent="0.2">
      <c r="E250" s="43"/>
      <c r="F250" s="41"/>
      <c r="G250" s="41"/>
      <c r="H250" s="36"/>
      <c r="I250" s="43"/>
      <c r="J250" s="43"/>
      <c r="K250" s="43"/>
      <c r="L250" s="41"/>
      <c r="M250" s="41"/>
      <c r="N250" s="41"/>
      <c r="O250" s="36"/>
      <c r="P250" s="43"/>
      <c r="Q250" s="36"/>
      <c r="R250" s="43"/>
      <c r="S250" s="43"/>
      <c r="V250" s="41"/>
      <c r="X250" s="41"/>
      <c r="Y250" s="41"/>
      <c r="AJ250" s="41"/>
    </row>
    <row r="251" spans="5:36" x14ac:dyDescent="0.2">
      <c r="E251" s="43"/>
      <c r="F251" s="41"/>
      <c r="G251" s="41"/>
      <c r="H251" s="36"/>
      <c r="I251" s="43"/>
      <c r="J251" s="43"/>
      <c r="K251" s="43"/>
      <c r="L251" s="41"/>
      <c r="M251" s="41"/>
      <c r="N251" s="41"/>
      <c r="O251" s="36"/>
      <c r="P251" s="43"/>
      <c r="Q251" s="36"/>
      <c r="R251" s="43"/>
      <c r="S251" s="43"/>
      <c r="V251" s="41"/>
      <c r="X251" s="41"/>
      <c r="Y251" s="41"/>
      <c r="AJ251" s="41"/>
    </row>
    <row r="252" spans="5:36" x14ac:dyDescent="0.2">
      <c r="E252" s="43"/>
      <c r="F252" s="41"/>
      <c r="G252" s="41"/>
      <c r="H252" s="36"/>
      <c r="I252" s="43"/>
      <c r="J252" s="43"/>
      <c r="K252" s="43"/>
      <c r="L252" s="41"/>
      <c r="M252" s="41"/>
      <c r="N252" s="41"/>
      <c r="O252" s="36"/>
      <c r="P252" s="43"/>
      <c r="Q252" s="36"/>
      <c r="R252" s="43"/>
      <c r="S252" s="43"/>
      <c r="V252" s="41"/>
      <c r="X252" s="41"/>
      <c r="Y252" s="41"/>
      <c r="AJ252" s="41"/>
    </row>
    <row r="253" spans="5:36" x14ac:dyDescent="0.2">
      <c r="E253" s="43"/>
      <c r="F253" s="41"/>
      <c r="G253" s="41"/>
      <c r="H253" s="36"/>
      <c r="I253" s="43"/>
      <c r="J253" s="43"/>
      <c r="K253" s="43"/>
      <c r="L253" s="41"/>
      <c r="M253" s="41"/>
      <c r="N253" s="41"/>
      <c r="O253" s="36"/>
      <c r="P253" s="43"/>
      <c r="Q253" s="36"/>
      <c r="R253" s="43"/>
      <c r="S253" s="43"/>
      <c r="V253" s="41"/>
      <c r="X253" s="41"/>
      <c r="Y253" s="41"/>
      <c r="AJ253" s="41"/>
    </row>
    <row r="254" spans="5:36" x14ac:dyDescent="0.2">
      <c r="E254" s="43"/>
      <c r="F254" s="41"/>
      <c r="G254" s="41"/>
      <c r="H254" s="36"/>
      <c r="I254" s="43"/>
      <c r="J254" s="43"/>
      <c r="K254" s="43"/>
      <c r="L254" s="41"/>
      <c r="M254" s="41"/>
      <c r="N254" s="41"/>
      <c r="O254" s="36"/>
      <c r="P254" s="43"/>
      <c r="Q254" s="36"/>
      <c r="R254" s="43"/>
      <c r="S254" s="43"/>
      <c r="V254" s="41"/>
      <c r="X254" s="41"/>
      <c r="Y254" s="41"/>
      <c r="AJ254" s="41"/>
    </row>
    <row r="255" spans="5:36" x14ac:dyDescent="0.2">
      <c r="E255" s="43"/>
      <c r="F255" s="41"/>
      <c r="G255" s="41"/>
      <c r="H255" s="36"/>
      <c r="I255" s="43"/>
      <c r="J255" s="43"/>
      <c r="K255" s="43"/>
      <c r="L255" s="41"/>
      <c r="M255" s="41"/>
      <c r="N255" s="41"/>
      <c r="O255" s="36"/>
      <c r="P255" s="43"/>
      <c r="Q255" s="36"/>
      <c r="R255" s="43"/>
      <c r="S255" s="43"/>
      <c r="V255" s="41"/>
      <c r="X255" s="41"/>
      <c r="Y255" s="41"/>
      <c r="AJ255" s="41"/>
    </row>
    <row r="256" spans="5:36" x14ac:dyDescent="0.2">
      <c r="E256" s="43"/>
      <c r="F256" s="41"/>
      <c r="G256" s="41"/>
      <c r="H256" s="36"/>
      <c r="I256" s="43"/>
      <c r="J256" s="43"/>
      <c r="K256" s="43"/>
      <c r="L256" s="41"/>
      <c r="M256" s="41"/>
      <c r="N256" s="41"/>
      <c r="O256" s="36"/>
      <c r="P256" s="43"/>
      <c r="Q256" s="36"/>
      <c r="R256" s="43"/>
      <c r="S256" s="43"/>
      <c r="V256" s="41"/>
      <c r="X256" s="41"/>
      <c r="Y256" s="41"/>
      <c r="AJ256" s="41"/>
    </row>
    <row r="257" spans="5:36" x14ac:dyDescent="0.2">
      <c r="E257" s="43"/>
      <c r="F257" s="41"/>
      <c r="G257" s="41"/>
      <c r="H257" s="36"/>
      <c r="I257" s="43"/>
      <c r="J257" s="43"/>
      <c r="K257" s="43"/>
      <c r="L257" s="41"/>
      <c r="M257" s="41"/>
      <c r="N257" s="41"/>
      <c r="O257" s="36"/>
      <c r="P257" s="43"/>
      <c r="Q257" s="36"/>
      <c r="R257" s="43"/>
      <c r="S257" s="43"/>
      <c r="V257" s="41"/>
      <c r="X257" s="41"/>
      <c r="Y257" s="41"/>
      <c r="AJ257" s="41"/>
    </row>
    <row r="258" spans="5:36" x14ac:dyDescent="0.2">
      <c r="E258" s="43"/>
      <c r="F258" s="41"/>
      <c r="G258" s="41"/>
      <c r="H258" s="36"/>
      <c r="I258" s="43"/>
      <c r="J258" s="43"/>
      <c r="K258" s="43"/>
      <c r="L258" s="41"/>
      <c r="M258" s="41"/>
      <c r="N258" s="41"/>
      <c r="O258" s="36"/>
      <c r="P258" s="43"/>
      <c r="Q258" s="36"/>
      <c r="R258" s="43"/>
      <c r="S258" s="43"/>
      <c r="V258" s="41"/>
      <c r="X258" s="41"/>
      <c r="Y258" s="41"/>
      <c r="AJ258" s="41"/>
    </row>
    <row r="259" spans="5:36" x14ac:dyDescent="0.2">
      <c r="E259" s="43"/>
      <c r="F259" s="41"/>
      <c r="G259" s="41"/>
      <c r="H259" s="36"/>
      <c r="I259" s="43"/>
      <c r="J259" s="43"/>
      <c r="K259" s="43"/>
      <c r="L259" s="41"/>
      <c r="M259" s="41"/>
      <c r="N259" s="41"/>
      <c r="O259" s="36"/>
      <c r="P259" s="43"/>
      <c r="Q259" s="36"/>
      <c r="R259" s="43"/>
      <c r="S259" s="43"/>
      <c r="V259" s="41"/>
      <c r="X259" s="41"/>
      <c r="Y259" s="41"/>
      <c r="AJ259" s="41"/>
    </row>
    <row r="260" spans="5:36" x14ac:dyDescent="0.2">
      <c r="E260" s="43"/>
      <c r="F260" s="41"/>
      <c r="G260" s="41"/>
      <c r="H260" s="36"/>
      <c r="I260" s="43"/>
      <c r="J260" s="43"/>
      <c r="K260" s="43"/>
      <c r="L260" s="41"/>
      <c r="M260" s="41"/>
      <c r="N260" s="41"/>
      <c r="O260" s="36"/>
      <c r="P260" s="43"/>
      <c r="Q260" s="36"/>
      <c r="R260" s="43"/>
      <c r="S260" s="43"/>
      <c r="V260" s="41"/>
      <c r="X260" s="41"/>
      <c r="Y260" s="41"/>
      <c r="AJ260" s="41"/>
    </row>
    <row r="261" spans="5:36" x14ac:dyDescent="0.2">
      <c r="E261" s="43"/>
      <c r="F261" s="41"/>
      <c r="G261" s="41"/>
      <c r="H261" s="36"/>
      <c r="I261" s="43"/>
      <c r="J261" s="43"/>
      <c r="K261" s="43"/>
      <c r="L261" s="41"/>
      <c r="M261" s="41"/>
      <c r="N261" s="41"/>
      <c r="O261" s="36"/>
      <c r="P261" s="43"/>
      <c r="Q261" s="36"/>
      <c r="R261" s="43"/>
      <c r="S261" s="43"/>
      <c r="V261" s="41"/>
      <c r="X261" s="41"/>
      <c r="Y261" s="41"/>
      <c r="AJ261" s="41"/>
    </row>
    <row r="262" spans="5:36" x14ac:dyDescent="0.2">
      <c r="E262" s="43"/>
      <c r="F262" s="41"/>
      <c r="G262" s="41"/>
      <c r="H262" s="36"/>
      <c r="I262" s="43"/>
      <c r="J262" s="43"/>
      <c r="K262" s="43"/>
      <c r="L262" s="41"/>
      <c r="M262" s="41"/>
      <c r="N262" s="41"/>
      <c r="O262" s="36"/>
      <c r="P262" s="43"/>
      <c r="Q262" s="36"/>
      <c r="R262" s="43"/>
      <c r="S262" s="43"/>
      <c r="V262" s="41"/>
      <c r="X262" s="41"/>
      <c r="Y262" s="41"/>
      <c r="AJ262" s="41"/>
    </row>
    <row r="263" spans="5:36" x14ac:dyDescent="0.2">
      <c r="E263" s="43"/>
      <c r="F263" s="41"/>
      <c r="G263" s="41"/>
      <c r="H263" s="36"/>
      <c r="I263" s="43"/>
      <c r="J263" s="43"/>
      <c r="K263" s="43"/>
      <c r="L263" s="41"/>
      <c r="M263" s="41"/>
      <c r="N263" s="41"/>
      <c r="O263" s="36"/>
      <c r="P263" s="43"/>
      <c r="Q263" s="36"/>
      <c r="R263" s="43"/>
      <c r="S263" s="43"/>
      <c r="V263" s="41"/>
      <c r="X263" s="41"/>
      <c r="Y263" s="41"/>
      <c r="AJ263" s="41"/>
    </row>
    <row r="264" spans="5:36" x14ac:dyDescent="0.2">
      <c r="E264" s="43"/>
      <c r="F264" s="41"/>
      <c r="G264" s="41"/>
      <c r="H264" s="36"/>
      <c r="I264" s="43"/>
      <c r="J264" s="43"/>
      <c r="K264" s="43"/>
      <c r="L264" s="41"/>
      <c r="M264" s="41"/>
      <c r="N264" s="41"/>
      <c r="O264" s="36"/>
      <c r="P264" s="43"/>
      <c r="Q264" s="36"/>
      <c r="R264" s="43"/>
      <c r="S264" s="43"/>
      <c r="V264" s="41"/>
      <c r="X264" s="41"/>
      <c r="Y264" s="41"/>
      <c r="AJ264" s="41"/>
    </row>
    <row r="265" spans="5:36" x14ac:dyDescent="0.2">
      <c r="E265" s="43"/>
      <c r="F265" s="41"/>
      <c r="G265" s="41"/>
      <c r="H265" s="36"/>
      <c r="I265" s="43"/>
      <c r="J265" s="43"/>
      <c r="K265" s="43"/>
      <c r="L265" s="41"/>
      <c r="M265" s="41"/>
      <c r="N265" s="41"/>
      <c r="O265" s="36"/>
      <c r="P265" s="43"/>
      <c r="Q265" s="36"/>
      <c r="R265" s="43"/>
      <c r="S265" s="43"/>
      <c r="V265" s="41"/>
      <c r="X265" s="41"/>
      <c r="Y265" s="41"/>
      <c r="AJ265" s="41"/>
    </row>
    <row r="266" spans="5:36" x14ac:dyDescent="0.2">
      <c r="E266" s="43"/>
      <c r="F266" s="41"/>
      <c r="G266" s="41"/>
      <c r="H266" s="36"/>
      <c r="I266" s="43"/>
      <c r="J266" s="43"/>
      <c r="K266" s="43"/>
      <c r="L266" s="41"/>
      <c r="M266" s="41"/>
      <c r="N266" s="41"/>
      <c r="O266" s="36"/>
      <c r="P266" s="43"/>
      <c r="Q266" s="36"/>
      <c r="R266" s="43"/>
      <c r="S266" s="43"/>
      <c r="V266" s="41"/>
      <c r="X266" s="41"/>
      <c r="Y266" s="41"/>
      <c r="AJ266" s="41"/>
    </row>
    <row r="267" spans="5:36" x14ac:dyDescent="0.2">
      <c r="E267" s="43"/>
      <c r="F267" s="41"/>
      <c r="G267" s="41"/>
      <c r="H267" s="36"/>
      <c r="I267" s="43"/>
      <c r="J267" s="43"/>
      <c r="K267" s="43"/>
      <c r="L267" s="41"/>
      <c r="M267" s="41"/>
      <c r="N267" s="41"/>
      <c r="O267" s="36"/>
      <c r="P267" s="43"/>
      <c r="Q267" s="36"/>
      <c r="R267" s="43"/>
      <c r="S267" s="43"/>
      <c r="V267" s="41"/>
      <c r="X267" s="41"/>
      <c r="Y267" s="41"/>
      <c r="AJ267" s="41"/>
    </row>
    <row r="268" spans="5:36" x14ac:dyDescent="0.2">
      <c r="E268" s="43"/>
      <c r="F268" s="41"/>
      <c r="G268" s="41"/>
      <c r="H268" s="36"/>
      <c r="I268" s="43"/>
      <c r="J268" s="43"/>
      <c r="K268" s="43"/>
      <c r="L268" s="41"/>
      <c r="M268" s="41"/>
      <c r="N268" s="41"/>
      <c r="O268" s="36"/>
      <c r="P268" s="43"/>
      <c r="Q268" s="36"/>
      <c r="R268" s="43"/>
      <c r="S268" s="43"/>
      <c r="V268" s="41"/>
      <c r="X268" s="41"/>
      <c r="Y268" s="41"/>
      <c r="AJ268" s="41"/>
    </row>
    <row r="269" spans="5:36" x14ac:dyDescent="0.2">
      <c r="E269" s="43"/>
      <c r="F269" s="41"/>
      <c r="G269" s="41"/>
      <c r="H269" s="36"/>
      <c r="I269" s="43"/>
      <c r="J269" s="43"/>
      <c r="K269" s="43"/>
      <c r="L269" s="41"/>
      <c r="M269" s="41"/>
      <c r="N269" s="41"/>
      <c r="O269" s="36"/>
      <c r="P269" s="43"/>
      <c r="Q269" s="36"/>
      <c r="R269" s="43"/>
      <c r="S269" s="43"/>
      <c r="V269" s="41"/>
      <c r="X269" s="41"/>
      <c r="Y269" s="41"/>
      <c r="AJ269" s="41"/>
    </row>
    <row r="270" spans="5:36" x14ac:dyDescent="0.2">
      <c r="E270" s="43"/>
      <c r="F270" s="41"/>
      <c r="G270" s="41"/>
      <c r="H270" s="36"/>
      <c r="I270" s="43"/>
      <c r="J270" s="43"/>
      <c r="K270" s="43"/>
      <c r="L270" s="41"/>
      <c r="M270" s="41"/>
      <c r="N270" s="41"/>
      <c r="O270" s="36"/>
      <c r="P270" s="43"/>
      <c r="Q270" s="36"/>
      <c r="R270" s="43"/>
      <c r="S270" s="43"/>
      <c r="V270" s="41"/>
      <c r="X270" s="41"/>
      <c r="Y270" s="41"/>
      <c r="AJ270" s="41"/>
    </row>
    <row r="271" spans="5:36" x14ac:dyDescent="0.2">
      <c r="E271" s="43"/>
      <c r="F271" s="41"/>
      <c r="G271" s="41"/>
      <c r="H271" s="36"/>
      <c r="I271" s="43"/>
      <c r="J271" s="43"/>
      <c r="K271" s="43"/>
      <c r="L271" s="41"/>
      <c r="M271" s="41"/>
      <c r="N271" s="41"/>
      <c r="O271" s="36"/>
      <c r="P271" s="43"/>
      <c r="Q271" s="36"/>
      <c r="R271" s="43"/>
      <c r="S271" s="43"/>
      <c r="V271" s="41"/>
      <c r="X271" s="41"/>
      <c r="Y271" s="41"/>
      <c r="AJ271" s="41"/>
    </row>
    <row r="272" spans="5:36" x14ac:dyDescent="0.2">
      <c r="E272" s="43"/>
      <c r="F272" s="41"/>
      <c r="G272" s="41"/>
      <c r="H272" s="36"/>
      <c r="I272" s="43"/>
      <c r="J272" s="43"/>
      <c r="K272" s="43"/>
      <c r="L272" s="41"/>
      <c r="M272" s="41"/>
      <c r="N272" s="41"/>
      <c r="O272" s="36"/>
      <c r="P272" s="43"/>
      <c r="Q272" s="36"/>
      <c r="R272" s="43"/>
      <c r="S272" s="43"/>
      <c r="V272" s="41"/>
      <c r="X272" s="41"/>
      <c r="Y272" s="41"/>
      <c r="AJ272" s="41"/>
    </row>
    <row r="273" spans="5:36" x14ac:dyDescent="0.2">
      <c r="E273" s="43"/>
      <c r="F273" s="41"/>
      <c r="G273" s="41"/>
      <c r="H273" s="36"/>
      <c r="I273" s="43"/>
      <c r="J273" s="43"/>
      <c r="K273" s="43"/>
      <c r="L273" s="41"/>
      <c r="M273" s="41"/>
      <c r="N273" s="41"/>
      <c r="O273" s="36"/>
      <c r="P273" s="43"/>
      <c r="Q273" s="36"/>
      <c r="R273" s="43"/>
      <c r="S273" s="43"/>
      <c r="V273" s="41"/>
      <c r="X273" s="41"/>
      <c r="Y273" s="41"/>
      <c r="AJ273" s="41"/>
    </row>
    <row r="274" spans="5:36" x14ac:dyDescent="0.2">
      <c r="E274" s="43"/>
      <c r="F274" s="41"/>
      <c r="G274" s="41"/>
      <c r="H274" s="36"/>
      <c r="I274" s="43"/>
      <c r="J274" s="43"/>
      <c r="K274" s="43"/>
      <c r="L274" s="41"/>
      <c r="M274" s="41"/>
      <c r="N274" s="41"/>
      <c r="O274" s="36"/>
      <c r="P274" s="43"/>
      <c r="Q274" s="36"/>
      <c r="R274" s="43"/>
      <c r="S274" s="43"/>
      <c r="V274" s="41"/>
      <c r="X274" s="41"/>
      <c r="Y274" s="41"/>
      <c r="AJ274" s="41"/>
    </row>
    <row r="275" spans="5:36" x14ac:dyDescent="0.2">
      <c r="E275" s="43"/>
      <c r="F275" s="41"/>
      <c r="G275" s="41"/>
      <c r="H275" s="36"/>
      <c r="I275" s="43"/>
      <c r="J275" s="43"/>
      <c r="K275" s="43"/>
      <c r="L275" s="41"/>
      <c r="M275" s="41"/>
      <c r="N275" s="41"/>
      <c r="O275" s="36"/>
      <c r="P275" s="43"/>
      <c r="Q275" s="36"/>
      <c r="R275" s="43"/>
      <c r="S275" s="43"/>
      <c r="V275" s="41"/>
      <c r="X275" s="41"/>
      <c r="Y275" s="41"/>
      <c r="AJ275" s="41"/>
    </row>
    <row r="276" spans="5:36" x14ac:dyDescent="0.2">
      <c r="E276" s="43"/>
      <c r="F276" s="41"/>
      <c r="G276" s="41"/>
      <c r="H276" s="36"/>
      <c r="I276" s="43"/>
      <c r="J276" s="43"/>
      <c r="K276" s="43"/>
      <c r="L276" s="41"/>
      <c r="M276" s="41"/>
      <c r="N276" s="41"/>
      <c r="O276" s="36"/>
      <c r="P276" s="43"/>
      <c r="Q276" s="36"/>
      <c r="R276" s="43"/>
      <c r="S276" s="43"/>
      <c r="V276" s="41"/>
      <c r="X276" s="41"/>
      <c r="Y276" s="41"/>
      <c r="AJ276" s="41"/>
    </row>
    <row r="277" spans="5:36" x14ac:dyDescent="0.2">
      <c r="E277" s="43"/>
      <c r="F277" s="41"/>
      <c r="G277" s="41"/>
      <c r="H277" s="36"/>
      <c r="I277" s="43"/>
      <c r="J277" s="43"/>
      <c r="K277" s="43"/>
      <c r="L277" s="41"/>
      <c r="M277" s="41"/>
      <c r="N277" s="41"/>
      <c r="O277" s="36"/>
      <c r="P277" s="43"/>
      <c r="Q277" s="36"/>
      <c r="R277" s="43"/>
      <c r="S277" s="43"/>
      <c r="V277" s="41"/>
      <c r="X277" s="41"/>
      <c r="Y277" s="41"/>
      <c r="AJ277" s="41"/>
    </row>
    <row r="278" spans="5:36" x14ac:dyDescent="0.2">
      <c r="E278" s="43"/>
      <c r="F278" s="41"/>
      <c r="G278" s="41"/>
      <c r="H278" s="36"/>
      <c r="I278" s="43"/>
      <c r="J278" s="43"/>
      <c r="K278" s="43"/>
      <c r="L278" s="41"/>
      <c r="M278" s="41"/>
      <c r="N278" s="41"/>
      <c r="O278" s="36"/>
      <c r="P278" s="43"/>
      <c r="Q278" s="36"/>
      <c r="R278" s="43"/>
      <c r="S278" s="43"/>
      <c r="V278" s="41"/>
      <c r="X278" s="41"/>
      <c r="Y278" s="41"/>
      <c r="AJ278" s="41"/>
    </row>
    <row r="279" spans="5:36" x14ac:dyDescent="0.2">
      <c r="E279" s="43"/>
      <c r="F279" s="41"/>
      <c r="G279" s="41"/>
      <c r="H279" s="36"/>
      <c r="I279" s="43"/>
      <c r="J279" s="43"/>
      <c r="K279" s="43"/>
      <c r="L279" s="41"/>
      <c r="M279" s="41"/>
      <c r="N279" s="41"/>
      <c r="O279" s="36"/>
      <c r="P279" s="43"/>
      <c r="Q279" s="36"/>
      <c r="R279" s="43"/>
      <c r="S279" s="43"/>
      <c r="V279" s="41"/>
      <c r="X279" s="41"/>
      <c r="Y279" s="41"/>
      <c r="AJ279" s="41"/>
    </row>
    <row r="280" spans="5:36" x14ac:dyDescent="0.2">
      <c r="E280" s="43"/>
      <c r="F280" s="41"/>
      <c r="G280" s="41"/>
      <c r="H280" s="36"/>
      <c r="I280" s="43"/>
      <c r="J280" s="43"/>
      <c r="K280" s="43"/>
      <c r="L280" s="41"/>
      <c r="M280" s="41"/>
      <c r="N280" s="41"/>
      <c r="O280" s="36"/>
      <c r="P280" s="43"/>
      <c r="Q280" s="36"/>
      <c r="R280" s="43"/>
      <c r="S280" s="43"/>
      <c r="V280" s="41"/>
      <c r="X280" s="41"/>
      <c r="Y280" s="41"/>
      <c r="AJ280" s="41"/>
    </row>
    <row r="281" spans="5:36" x14ac:dyDescent="0.2">
      <c r="E281" s="43"/>
      <c r="F281" s="41"/>
      <c r="G281" s="41"/>
      <c r="H281" s="36"/>
      <c r="I281" s="43"/>
      <c r="J281" s="43"/>
      <c r="K281" s="43"/>
      <c r="L281" s="41"/>
      <c r="M281" s="41"/>
      <c r="N281" s="41"/>
      <c r="O281" s="36"/>
      <c r="P281" s="43"/>
      <c r="Q281" s="36"/>
      <c r="R281" s="43"/>
      <c r="S281" s="43"/>
      <c r="V281" s="41"/>
      <c r="X281" s="41"/>
      <c r="Y281" s="41"/>
      <c r="AJ281" s="41"/>
    </row>
    <row r="282" spans="5:36" x14ac:dyDescent="0.2">
      <c r="E282" s="43"/>
      <c r="F282" s="41"/>
      <c r="G282" s="41"/>
      <c r="H282" s="36"/>
      <c r="I282" s="43"/>
      <c r="J282" s="43"/>
      <c r="K282" s="43"/>
      <c r="L282" s="41"/>
      <c r="M282" s="41"/>
      <c r="N282" s="41"/>
      <c r="O282" s="36"/>
      <c r="P282" s="43"/>
      <c r="Q282" s="36"/>
      <c r="R282" s="43"/>
      <c r="S282" s="43"/>
      <c r="V282" s="41"/>
      <c r="X282" s="41"/>
      <c r="Y282" s="41"/>
      <c r="AJ282" s="41"/>
    </row>
    <row r="283" spans="5:36" x14ac:dyDescent="0.2">
      <c r="E283" s="43"/>
      <c r="F283" s="41"/>
      <c r="G283" s="41"/>
      <c r="H283" s="36"/>
      <c r="I283" s="43"/>
      <c r="J283" s="43"/>
      <c r="K283" s="43"/>
      <c r="L283" s="41"/>
      <c r="M283" s="41"/>
      <c r="N283" s="41"/>
      <c r="O283" s="36"/>
      <c r="P283" s="43"/>
      <c r="Q283" s="36"/>
      <c r="R283" s="43"/>
      <c r="S283" s="43"/>
      <c r="V283" s="41"/>
      <c r="X283" s="41"/>
      <c r="Y283" s="41"/>
      <c r="AJ283" s="41"/>
    </row>
    <row r="284" spans="5:36" x14ac:dyDescent="0.2">
      <c r="E284" s="43"/>
      <c r="F284" s="41"/>
      <c r="G284" s="41"/>
      <c r="H284" s="36"/>
      <c r="I284" s="43"/>
      <c r="J284" s="43"/>
      <c r="K284" s="43"/>
      <c r="L284" s="41"/>
      <c r="M284" s="41"/>
      <c r="N284" s="41"/>
      <c r="O284" s="36"/>
      <c r="P284" s="43"/>
      <c r="Q284" s="36"/>
      <c r="R284" s="43"/>
      <c r="S284" s="43"/>
      <c r="V284" s="41"/>
      <c r="X284" s="41"/>
      <c r="Y284" s="41"/>
      <c r="AJ284" s="41"/>
    </row>
    <row r="285" spans="5:36" x14ac:dyDescent="0.2">
      <c r="E285" s="43"/>
      <c r="F285" s="41"/>
      <c r="G285" s="41"/>
      <c r="H285" s="36"/>
      <c r="I285" s="43"/>
      <c r="J285" s="43"/>
      <c r="K285" s="43"/>
      <c r="L285" s="41"/>
      <c r="M285" s="41"/>
      <c r="N285" s="41"/>
      <c r="O285" s="36"/>
      <c r="P285" s="43"/>
      <c r="Q285" s="36"/>
      <c r="R285" s="43"/>
      <c r="S285" s="43"/>
      <c r="V285" s="41"/>
      <c r="X285" s="41"/>
      <c r="Y285" s="41"/>
      <c r="AJ285" s="41"/>
    </row>
    <row r="286" spans="5:36" x14ac:dyDescent="0.2">
      <c r="E286" s="43"/>
      <c r="F286" s="41"/>
      <c r="G286" s="41"/>
      <c r="H286" s="36"/>
      <c r="I286" s="43"/>
      <c r="J286" s="43"/>
      <c r="K286" s="43"/>
      <c r="L286" s="41"/>
      <c r="M286" s="41"/>
      <c r="N286" s="41"/>
      <c r="O286" s="36"/>
      <c r="P286" s="43"/>
      <c r="Q286" s="36"/>
      <c r="R286" s="43"/>
      <c r="S286" s="43"/>
      <c r="V286" s="41"/>
      <c r="X286" s="41"/>
      <c r="Y286" s="41"/>
      <c r="AJ286" s="41"/>
    </row>
    <row r="287" spans="5:36" x14ac:dyDescent="0.2">
      <c r="E287" s="43"/>
      <c r="F287" s="41"/>
      <c r="G287" s="41"/>
      <c r="H287" s="36"/>
      <c r="I287" s="43"/>
      <c r="J287" s="43"/>
      <c r="K287" s="43"/>
      <c r="L287" s="41"/>
      <c r="M287" s="41"/>
      <c r="N287" s="41"/>
      <c r="O287" s="36"/>
      <c r="P287" s="43"/>
      <c r="Q287" s="36"/>
      <c r="R287" s="43"/>
      <c r="S287" s="43"/>
      <c r="V287" s="41"/>
      <c r="X287" s="41"/>
      <c r="Y287" s="41"/>
      <c r="AJ287" s="41"/>
    </row>
    <row r="288" spans="5:36" x14ac:dyDescent="0.2">
      <c r="E288" s="43"/>
      <c r="F288" s="41"/>
      <c r="G288" s="41"/>
      <c r="H288" s="36"/>
      <c r="I288" s="43"/>
      <c r="J288" s="43"/>
      <c r="K288" s="43"/>
      <c r="L288" s="41"/>
      <c r="M288" s="41"/>
      <c r="N288" s="41"/>
      <c r="O288" s="36"/>
      <c r="P288" s="43"/>
      <c r="Q288" s="36"/>
      <c r="R288" s="43"/>
      <c r="S288" s="43"/>
      <c r="V288" s="41"/>
      <c r="X288" s="41"/>
      <c r="Y288" s="41"/>
      <c r="AJ288" s="41"/>
    </row>
    <row r="289" spans="5:36" x14ac:dyDescent="0.2">
      <c r="E289" s="43"/>
      <c r="F289" s="41"/>
      <c r="G289" s="41"/>
      <c r="H289" s="36"/>
      <c r="I289" s="43"/>
      <c r="J289" s="43"/>
      <c r="K289" s="43"/>
      <c r="L289" s="41"/>
      <c r="M289" s="41"/>
      <c r="N289" s="41"/>
      <c r="O289" s="36"/>
      <c r="P289" s="43"/>
      <c r="Q289" s="36"/>
      <c r="R289" s="43"/>
      <c r="S289" s="43"/>
      <c r="V289" s="41"/>
      <c r="X289" s="41"/>
      <c r="Y289" s="41"/>
      <c r="AJ289" s="41"/>
    </row>
    <row r="290" spans="5:36" x14ac:dyDescent="0.2">
      <c r="E290" s="43"/>
      <c r="F290" s="41"/>
      <c r="G290" s="41"/>
      <c r="H290" s="36"/>
      <c r="I290" s="43"/>
      <c r="J290" s="43"/>
      <c r="K290" s="43"/>
      <c r="L290" s="41"/>
      <c r="M290" s="41"/>
      <c r="N290" s="41"/>
      <c r="O290" s="36"/>
      <c r="P290" s="43"/>
      <c r="Q290" s="36"/>
      <c r="R290" s="43"/>
      <c r="S290" s="43"/>
      <c r="V290" s="41"/>
      <c r="X290" s="41"/>
      <c r="Y290" s="41"/>
      <c r="AJ290" s="41"/>
    </row>
    <row r="291" spans="5:36" x14ac:dyDescent="0.2">
      <c r="E291" s="43"/>
      <c r="F291" s="41"/>
      <c r="G291" s="41"/>
      <c r="H291" s="36"/>
      <c r="I291" s="43"/>
      <c r="J291" s="43"/>
      <c r="K291" s="43"/>
      <c r="L291" s="41"/>
      <c r="M291" s="41"/>
      <c r="N291" s="41"/>
      <c r="O291" s="36"/>
      <c r="P291" s="43"/>
      <c r="Q291" s="36"/>
      <c r="R291" s="43"/>
      <c r="S291" s="43"/>
      <c r="V291" s="41"/>
      <c r="X291" s="41"/>
      <c r="Y291" s="41"/>
      <c r="AJ291" s="41"/>
    </row>
    <row r="292" spans="5:36" x14ac:dyDescent="0.2">
      <c r="E292" s="43"/>
      <c r="F292" s="41"/>
      <c r="G292" s="41"/>
      <c r="H292" s="36"/>
      <c r="I292" s="43"/>
      <c r="J292" s="43"/>
      <c r="K292" s="43"/>
      <c r="L292" s="41"/>
      <c r="M292" s="41"/>
      <c r="N292" s="41"/>
      <c r="O292" s="36"/>
      <c r="P292" s="43"/>
      <c r="Q292" s="36"/>
      <c r="R292" s="43"/>
      <c r="S292" s="43"/>
      <c r="V292" s="41"/>
      <c r="X292" s="41"/>
      <c r="Y292" s="41"/>
      <c r="AJ292" s="41"/>
    </row>
    <row r="293" spans="5:36" x14ac:dyDescent="0.2">
      <c r="E293" s="43"/>
      <c r="F293" s="41"/>
      <c r="G293" s="41"/>
      <c r="H293" s="36"/>
      <c r="I293" s="43"/>
      <c r="J293" s="43"/>
      <c r="K293" s="43"/>
      <c r="L293" s="41"/>
      <c r="M293" s="41"/>
      <c r="N293" s="41"/>
      <c r="O293" s="36"/>
      <c r="P293" s="43"/>
      <c r="Q293" s="36"/>
      <c r="R293" s="43"/>
      <c r="S293" s="43"/>
      <c r="V293" s="41"/>
      <c r="X293" s="41"/>
      <c r="Y293" s="41"/>
      <c r="AJ293" s="41"/>
    </row>
    <row r="294" spans="5:36" x14ac:dyDescent="0.2">
      <c r="E294" s="43"/>
      <c r="F294" s="41"/>
      <c r="G294" s="41"/>
      <c r="H294" s="36"/>
      <c r="I294" s="43"/>
      <c r="J294" s="43"/>
      <c r="K294" s="43"/>
      <c r="L294" s="41"/>
      <c r="M294" s="41"/>
      <c r="N294" s="41"/>
      <c r="O294" s="36"/>
      <c r="P294" s="43"/>
      <c r="Q294" s="36"/>
      <c r="R294" s="43"/>
      <c r="S294" s="43"/>
      <c r="V294" s="41"/>
      <c r="X294" s="41"/>
      <c r="Y294" s="41"/>
      <c r="AJ294" s="41"/>
    </row>
  </sheetData>
  <sortState xmlns:xlrd2="http://schemas.microsoft.com/office/spreadsheetml/2017/richdata2" ref="A17:AA149">
    <sortCondition ref="A17:A149"/>
  </sortState>
  <mergeCells count="45">
    <mergeCell ref="B6:B12"/>
    <mergeCell ref="C9:C12"/>
    <mergeCell ref="D9:D12"/>
    <mergeCell ref="E9:E12"/>
    <mergeCell ref="F9:G10"/>
    <mergeCell ref="F11:F12"/>
    <mergeCell ref="G11:G12"/>
    <mergeCell ref="C6:I8"/>
    <mergeCell ref="H9:H12"/>
    <mergeCell ref="I9:I12"/>
    <mergeCell ref="AA9:AA12"/>
    <mergeCell ref="AB9:AD10"/>
    <mergeCell ref="AB11:AB12"/>
    <mergeCell ref="AC11:AC12"/>
    <mergeCell ref="AD11:AD12"/>
    <mergeCell ref="AE9:AG10"/>
    <mergeCell ref="AH9:AK10"/>
    <mergeCell ref="AE11:AE12"/>
    <mergeCell ref="AF11:AF12"/>
    <mergeCell ref="AG11:AG12"/>
    <mergeCell ref="AH11:AH12"/>
    <mergeCell ref="AI11:AI12"/>
    <mergeCell ref="AJ11:AJ12"/>
    <mergeCell ref="AK11:AK12"/>
    <mergeCell ref="W9:W12"/>
    <mergeCell ref="X9:Y10"/>
    <mergeCell ref="X11:X12"/>
    <mergeCell ref="Y11:Y12"/>
    <mergeCell ref="Z9:Z12"/>
    <mergeCell ref="S6:AK8"/>
    <mergeCell ref="J6:R8"/>
    <mergeCell ref="J9:J12"/>
    <mergeCell ref="K9:K12"/>
    <mergeCell ref="M11:M12"/>
    <mergeCell ref="O9:O12"/>
    <mergeCell ref="P9:P12"/>
    <mergeCell ref="Q9:Q12"/>
    <mergeCell ref="R9:R12"/>
    <mergeCell ref="S9:S12"/>
    <mergeCell ref="N9:N12"/>
    <mergeCell ref="L9:M10"/>
    <mergeCell ref="L11:L12"/>
    <mergeCell ref="U9:U12"/>
    <mergeCell ref="T9:T12"/>
    <mergeCell ref="V9:V12"/>
  </mergeCells>
  <pageMargins left="0.7" right="0.7" top="0.75" bottom="0.75" header="0.3" footer="0.3"/>
  <pageSetup paperSize="3" scale="2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C8E88-10DD-466D-864B-02041B9F85B1}">
  <sheetPr>
    <pageSetUpPr fitToPage="1"/>
  </sheetPr>
  <dimension ref="A2:X71"/>
  <sheetViews>
    <sheetView tabSelected="1" workbookViewId="0">
      <selection activeCell="B2" sqref="B2:X71"/>
    </sheetView>
  </sheetViews>
  <sheetFormatPr defaultRowHeight="14.25" x14ac:dyDescent="0.2"/>
  <cols>
    <col min="1" max="1" width="9.140625" style="4"/>
    <col min="2" max="2" width="39.140625" style="5" bestFit="1" customWidth="1"/>
    <col min="3" max="3" width="10.5703125" style="5" bestFit="1" customWidth="1"/>
    <col min="4" max="4" width="10.28515625" style="5" customWidth="1"/>
    <col min="5" max="5" width="9.5703125" style="5" customWidth="1"/>
    <col min="6" max="7" width="10.28515625" style="5" customWidth="1"/>
    <col min="8" max="8" width="9.5703125" style="5" customWidth="1"/>
    <col min="9" max="9" width="10.28515625" style="5" customWidth="1"/>
    <col min="10" max="10" width="10.5703125" style="5" customWidth="1"/>
    <col min="11" max="12" width="9.140625" style="5" customWidth="1"/>
    <col min="13" max="14" width="11.140625" style="5" customWidth="1"/>
    <col min="15" max="15" width="7.5703125" style="5" customWidth="1"/>
    <col min="16" max="16" width="10.42578125" style="5" customWidth="1"/>
    <col min="17" max="18" width="9.140625" style="5" customWidth="1"/>
    <col min="19" max="20" width="11.140625" style="5" customWidth="1"/>
    <col min="21" max="21" width="12.5703125" style="5" bestFit="1" customWidth="1"/>
    <col min="22" max="22" width="14.28515625" style="5" bestFit="1" customWidth="1"/>
    <col min="23" max="23" width="12.42578125" style="5" bestFit="1" customWidth="1"/>
    <col min="24" max="24" width="9.7109375" style="5" bestFit="1" customWidth="1"/>
    <col min="25" max="27" width="9.140625" style="5"/>
    <col min="28" max="28" width="10" style="5" bestFit="1" customWidth="1"/>
    <col min="29" max="16384" width="9.140625" style="5"/>
  </cols>
  <sheetData>
    <row r="2" spans="1:24" ht="18" x14ac:dyDescent="0.25">
      <c r="B2" s="137" t="s">
        <v>198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8" x14ac:dyDescent="0.2">
      <c r="B3" s="333" t="s">
        <v>197</v>
      </c>
      <c r="C3" s="2"/>
      <c r="D3" s="2"/>
      <c r="E3" s="2"/>
      <c r="F3" s="2"/>
      <c r="G3" s="2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2"/>
      <c r="U3" s="1"/>
      <c r="V3" s="1"/>
      <c r="W3" s="1"/>
      <c r="X3" s="1"/>
    </row>
    <row r="4" spans="1:24" ht="15" thickBot="1" x14ac:dyDescent="0.25">
      <c r="B4" s="162"/>
      <c r="C4" s="162"/>
      <c r="D4" s="162"/>
      <c r="E4" s="162"/>
      <c r="F4" s="162"/>
      <c r="G4" s="162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2"/>
      <c r="U4" s="162"/>
      <c r="V4" s="162"/>
      <c r="W4" s="162"/>
      <c r="X4" s="162"/>
    </row>
    <row r="5" spans="1:24" ht="15.75" thickTop="1" thickBot="1" x14ac:dyDescent="0.25">
      <c r="B5" s="1"/>
      <c r="C5" s="1"/>
      <c r="D5" s="1"/>
      <c r="E5" s="1"/>
      <c r="F5" s="1"/>
      <c r="G5" s="1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"/>
      <c r="U5" s="1"/>
      <c r="V5" s="1"/>
      <c r="W5" s="1"/>
      <c r="X5" s="1"/>
    </row>
    <row r="6" spans="1:24" ht="15.75" thickTop="1" thickBot="1" x14ac:dyDescent="0.25">
      <c r="B6" s="324" t="s">
        <v>159</v>
      </c>
      <c r="C6" s="300">
        <v>2019</v>
      </c>
      <c r="D6" s="301"/>
      <c r="E6" s="302"/>
      <c r="F6" s="300">
        <v>2016</v>
      </c>
      <c r="G6" s="301"/>
      <c r="H6" s="306"/>
      <c r="I6" s="308" t="s">
        <v>127</v>
      </c>
      <c r="J6" s="309"/>
      <c r="K6" s="309"/>
      <c r="L6" s="309"/>
      <c r="M6" s="309"/>
      <c r="N6" s="310"/>
      <c r="O6" s="327" t="s">
        <v>128</v>
      </c>
      <c r="P6" s="314"/>
      <c r="Q6" s="314"/>
      <c r="R6" s="314"/>
      <c r="S6" s="314"/>
      <c r="T6" s="314"/>
      <c r="U6" s="314"/>
      <c r="V6" s="314"/>
      <c r="W6" s="314"/>
      <c r="X6" s="315"/>
    </row>
    <row r="7" spans="1:24" ht="15" thickBot="1" x14ac:dyDescent="0.25">
      <c r="B7" s="325"/>
      <c r="C7" s="303"/>
      <c r="D7" s="304"/>
      <c r="E7" s="305"/>
      <c r="F7" s="303"/>
      <c r="G7" s="304"/>
      <c r="H7" s="307"/>
      <c r="I7" s="311"/>
      <c r="J7" s="312"/>
      <c r="K7" s="312"/>
      <c r="L7" s="312"/>
      <c r="M7" s="312"/>
      <c r="N7" s="313"/>
      <c r="O7" s="328"/>
      <c r="P7" s="316"/>
      <c r="Q7" s="316"/>
      <c r="R7" s="316"/>
      <c r="S7" s="316"/>
      <c r="T7" s="316"/>
      <c r="U7" s="316"/>
      <c r="V7" s="316"/>
      <c r="W7" s="316"/>
      <c r="X7" s="317"/>
    </row>
    <row r="8" spans="1:24" ht="15" thickBot="1" x14ac:dyDescent="0.25">
      <c r="B8" s="325"/>
      <c r="C8" s="303"/>
      <c r="D8" s="304"/>
      <c r="E8" s="305"/>
      <c r="F8" s="303"/>
      <c r="G8" s="304"/>
      <c r="H8" s="307"/>
      <c r="I8" s="311"/>
      <c r="J8" s="312"/>
      <c r="K8" s="312"/>
      <c r="L8" s="312"/>
      <c r="M8" s="312"/>
      <c r="N8" s="313"/>
      <c r="O8" s="328"/>
      <c r="P8" s="316"/>
      <c r="Q8" s="316"/>
      <c r="R8" s="316"/>
      <c r="S8" s="316"/>
      <c r="T8" s="316"/>
      <c r="U8" s="316"/>
      <c r="V8" s="316"/>
      <c r="W8" s="316"/>
      <c r="X8" s="317"/>
    </row>
    <row r="9" spans="1:24" ht="14.25" customHeight="1" thickBot="1" x14ac:dyDescent="0.25">
      <c r="B9" s="325"/>
      <c r="C9" s="303" t="s">
        <v>115</v>
      </c>
      <c r="D9" s="318" t="s">
        <v>168</v>
      </c>
      <c r="E9" s="319" t="s">
        <v>186</v>
      </c>
      <c r="F9" s="303" t="s">
        <v>115</v>
      </c>
      <c r="G9" s="318" t="s">
        <v>168</v>
      </c>
      <c r="H9" s="320" t="s">
        <v>186</v>
      </c>
      <c r="I9" s="311" t="s">
        <v>129</v>
      </c>
      <c r="J9" s="312"/>
      <c r="K9" s="312" t="s">
        <v>130</v>
      </c>
      <c r="L9" s="312"/>
      <c r="M9" s="312" t="s">
        <v>187</v>
      </c>
      <c r="N9" s="313"/>
      <c r="O9" s="328" t="s">
        <v>129</v>
      </c>
      <c r="P9" s="329"/>
      <c r="Q9" s="330" t="s">
        <v>130</v>
      </c>
      <c r="R9" s="329"/>
      <c r="S9" s="330" t="s">
        <v>187</v>
      </c>
      <c r="T9" s="329"/>
      <c r="U9" s="331" t="s">
        <v>136</v>
      </c>
      <c r="V9" s="331"/>
      <c r="W9" s="331"/>
      <c r="X9" s="332"/>
    </row>
    <row r="10" spans="1:24" ht="15" thickBot="1" x14ac:dyDescent="0.25">
      <c r="B10" s="325"/>
      <c r="C10" s="303"/>
      <c r="D10" s="318"/>
      <c r="E10" s="319"/>
      <c r="F10" s="303"/>
      <c r="G10" s="318"/>
      <c r="H10" s="320"/>
      <c r="I10" s="311"/>
      <c r="J10" s="312"/>
      <c r="K10" s="312"/>
      <c r="L10" s="312"/>
      <c r="M10" s="312"/>
      <c r="N10" s="313"/>
      <c r="O10" s="328"/>
      <c r="P10" s="329"/>
      <c r="Q10" s="330"/>
      <c r="R10" s="329"/>
      <c r="S10" s="330"/>
      <c r="T10" s="329"/>
      <c r="U10" s="331"/>
      <c r="V10" s="331"/>
      <c r="W10" s="331"/>
      <c r="X10" s="332"/>
    </row>
    <row r="11" spans="1:24" ht="15" thickBot="1" x14ac:dyDescent="0.25">
      <c r="B11" s="325"/>
      <c r="C11" s="303"/>
      <c r="D11" s="318"/>
      <c r="E11" s="319"/>
      <c r="F11" s="303"/>
      <c r="G11" s="318"/>
      <c r="H11" s="320"/>
      <c r="I11" s="311" t="s">
        <v>132</v>
      </c>
      <c r="J11" s="312" t="s">
        <v>3</v>
      </c>
      <c r="K11" s="304">
        <v>2019</v>
      </c>
      <c r="L11" s="304">
        <v>2016</v>
      </c>
      <c r="M11" s="304">
        <v>2019</v>
      </c>
      <c r="N11" s="307">
        <v>2016</v>
      </c>
      <c r="O11" s="311" t="s">
        <v>132</v>
      </c>
      <c r="P11" s="312" t="s">
        <v>3</v>
      </c>
      <c r="Q11" s="304">
        <v>2019</v>
      </c>
      <c r="R11" s="304">
        <v>2016</v>
      </c>
      <c r="S11" s="304">
        <v>2019</v>
      </c>
      <c r="T11" s="304">
        <v>2016</v>
      </c>
      <c r="U11" s="304">
        <v>2019</v>
      </c>
      <c r="V11" s="304">
        <v>2016</v>
      </c>
      <c r="W11" s="322" t="s">
        <v>131</v>
      </c>
      <c r="X11" s="323"/>
    </row>
    <row r="12" spans="1:24" ht="15" thickBot="1" x14ac:dyDescent="0.25">
      <c r="B12" s="325"/>
      <c r="C12" s="303"/>
      <c r="D12" s="318"/>
      <c r="E12" s="319"/>
      <c r="F12" s="303"/>
      <c r="G12" s="318"/>
      <c r="H12" s="320"/>
      <c r="I12" s="311"/>
      <c r="J12" s="312"/>
      <c r="K12" s="304"/>
      <c r="L12" s="304"/>
      <c r="M12" s="304"/>
      <c r="N12" s="307"/>
      <c r="O12" s="311"/>
      <c r="P12" s="312"/>
      <c r="Q12" s="304"/>
      <c r="R12" s="304"/>
      <c r="S12" s="304"/>
      <c r="T12" s="304"/>
      <c r="U12" s="304"/>
      <c r="V12" s="304"/>
      <c r="W12" s="312" t="s">
        <v>132</v>
      </c>
      <c r="X12" s="321" t="s">
        <v>3</v>
      </c>
    </row>
    <row r="13" spans="1:24" ht="15" thickBot="1" x14ac:dyDescent="0.25">
      <c r="B13" s="326"/>
      <c r="C13" s="303"/>
      <c r="D13" s="318"/>
      <c r="E13" s="319"/>
      <c r="F13" s="303"/>
      <c r="G13" s="318"/>
      <c r="H13" s="320"/>
      <c r="I13" s="311"/>
      <c r="J13" s="312"/>
      <c r="K13" s="304"/>
      <c r="L13" s="304"/>
      <c r="M13" s="304"/>
      <c r="N13" s="307"/>
      <c r="O13" s="311"/>
      <c r="P13" s="312"/>
      <c r="Q13" s="304"/>
      <c r="R13" s="304"/>
      <c r="S13" s="304"/>
      <c r="T13" s="304"/>
      <c r="U13" s="304"/>
      <c r="V13" s="304"/>
      <c r="W13" s="312"/>
      <c r="X13" s="321"/>
    </row>
    <row r="14" spans="1:24" x14ac:dyDescent="0.2">
      <c r="B14" s="14"/>
      <c r="C14" s="204"/>
      <c r="D14" s="140"/>
      <c r="E14" s="183"/>
      <c r="F14" s="204"/>
      <c r="G14" s="140"/>
      <c r="H14" s="196"/>
      <c r="I14" s="195"/>
      <c r="J14" s="139"/>
      <c r="K14" s="139"/>
      <c r="L14" s="28"/>
      <c r="M14" s="139"/>
      <c r="N14" s="196"/>
      <c r="O14" s="184"/>
      <c r="P14" s="139"/>
      <c r="Q14" s="139"/>
      <c r="R14" s="139"/>
      <c r="S14" s="139"/>
      <c r="T14" s="28"/>
      <c r="U14" s="18"/>
      <c r="V14" s="140"/>
      <c r="W14" s="28"/>
      <c r="X14" s="185"/>
    </row>
    <row r="15" spans="1:24" s="1" customFormat="1" ht="15.75" x14ac:dyDescent="0.25">
      <c r="A15" s="2"/>
      <c r="B15" s="141" t="s">
        <v>33</v>
      </c>
      <c r="C15" s="151">
        <v>18491</v>
      </c>
      <c r="D15" s="142">
        <v>12053</v>
      </c>
      <c r="E15" s="198">
        <f>(D15/C15)</f>
        <v>0.65183062030176842</v>
      </c>
      <c r="F15" s="151">
        <f>(F18+F22)</f>
        <v>17044</v>
      </c>
      <c r="G15" s="142">
        <f>(G18+G22)</f>
        <v>11059</v>
      </c>
      <c r="H15" s="198">
        <f>(G15/F15)</f>
        <v>0.64885003520300399</v>
      </c>
      <c r="I15" s="197">
        <f>(C15-F15)</f>
        <v>1447</v>
      </c>
      <c r="J15" s="166">
        <f>(I15/F15)</f>
        <v>8.4897911288429939E-2</v>
      </c>
      <c r="K15" s="139"/>
      <c r="L15" s="167"/>
      <c r="M15" s="40">
        <f>(C15/C$15)</f>
        <v>1</v>
      </c>
      <c r="N15" s="198">
        <f>(F15/F$15)</f>
        <v>1</v>
      </c>
      <c r="O15" s="186">
        <f>(D15-G15)</f>
        <v>994</v>
      </c>
      <c r="P15" s="40">
        <f>(O15/G15)</f>
        <v>8.9881544443439737E-2</v>
      </c>
      <c r="Q15" s="39"/>
      <c r="R15" s="165"/>
      <c r="S15" s="40">
        <f>(D15/D$15)</f>
        <v>1</v>
      </c>
      <c r="T15" s="40">
        <f>(G15/G$15)</f>
        <v>1</v>
      </c>
      <c r="U15" s="32">
        <v>226806.3588318261</v>
      </c>
      <c r="V15" s="33">
        <v>212844.73523826749</v>
      </c>
      <c r="W15" s="168">
        <f>(U15-V15)</f>
        <v>13961.623593558616</v>
      </c>
      <c r="X15" s="187">
        <f>(W15/V15)</f>
        <v>6.5595343845030407E-2</v>
      </c>
    </row>
    <row r="16" spans="1:24" ht="15.75" x14ac:dyDescent="0.25">
      <c r="A16" s="2"/>
      <c r="B16" s="203"/>
      <c r="C16" s="157"/>
      <c r="D16" s="16"/>
      <c r="E16" s="334"/>
      <c r="F16" s="158"/>
      <c r="G16" s="16"/>
      <c r="H16" s="199"/>
      <c r="I16" s="195"/>
      <c r="J16" s="169"/>
      <c r="K16" s="139"/>
      <c r="L16" s="28"/>
      <c r="M16" s="39"/>
      <c r="N16" s="199"/>
      <c r="O16" s="188"/>
      <c r="P16" s="39"/>
      <c r="Q16" s="39"/>
      <c r="R16" s="139"/>
      <c r="S16" s="39"/>
      <c r="T16" s="189"/>
      <c r="U16" s="149"/>
      <c r="V16" s="31"/>
      <c r="W16" s="28"/>
      <c r="X16" s="190"/>
    </row>
    <row r="17" spans="1:24" s="1" customFormat="1" x14ac:dyDescent="0.2">
      <c r="A17" s="2"/>
      <c r="B17" s="15"/>
      <c r="C17" s="161"/>
      <c r="D17" s="16"/>
      <c r="E17" s="160"/>
      <c r="F17" s="157"/>
      <c r="G17" s="138"/>
      <c r="H17" s="160"/>
      <c r="I17" s="157"/>
      <c r="J17" s="138"/>
      <c r="K17" s="138"/>
      <c r="L17" s="138"/>
      <c r="M17" s="138"/>
      <c r="N17" s="160"/>
      <c r="O17" s="157"/>
      <c r="P17" s="138"/>
      <c r="Q17" s="138"/>
      <c r="R17" s="138"/>
      <c r="S17" s="138"/>
      <c r="T17" s="138"/>
      <c r="U17" s="138"/>
      <c r="V17" s="138"/>
      <c r="W17" s="138"/>
      <c r="X17" s="150"/>
    </row>
    <row r="18" spans="1:24" s="1" customFormat="1" ht="15.75" x14ac:dyDescent="0.25">
      <c r="A18" s="135"/>
      <c r="B18" s="143" t="s">
        <v>170</v>
      </c>
      <c r="C18" s="153">
        <v>17319</v>
      </c>
      <c r="D18" s="16">
        <f>(D19+D20+D21)</f>
        <v>11368</v>
      </c>
      <c r="E18" s="198">
        <f t="shared" ref="E18:E24" si="0">(D18/C18)</f>
        <v>0.65638893700560075</v>
      </c>
      <c r="F18" s="151">
        <f>(F19+F20+F21)</f>
        <v>15556</v>
      </c>
      <c r="G18" s="142">
        <f>(G19+G20+G21)</f>
        <v>10393</v>
      </c>
      <c r="H18" s="198">
        <f t="shared" ref="H18:H24" si="1">(G18/F18)</f>
        <v>0.66810233993314472</v>
      </c>
      <c r="I18" s="197">
        <f t="shared" ref="I18:I24" si="2">(C18-F18)</f>
        <v>1763</v>
      </c>
      <c r="J18" s="166">
        <f t="shared" ref="J18:J24" si="3">(I18/F18)</f>
        <v>0.11333247621496528</v>
      </c>
      <c r="K18" s="165"/>
      <c r="L18" s="167"/>
      <c r="M18" s="40">
        <f t="shared" ref="M18:M24" si="4">(C18/C$15)</f>
        <v>0.93661781407171052</v>
      </c>
      <c r="N18" s="198">
        <f t="shared" ref="N18:N24" si="5">(F18/F$15)</f>
        <v>0.91269655010560902</v>
      </c>
      <c r="O18" s="186">
        <f t="shared" ref="O18:O24" si="6">(D18-G18)</f>
        <v>975</v>
      </c>
      <c r="P18" s="40">
        <f t="shared" ref="P18:P24" si="7">(O18/G18)</f>
        <v>9.3813143461945539E-2</v>
      </c>
      <c r="Q18" s="40"/>
      <c r="R18" s="165"/>
      <c r="S18" s="40">
        <f t="shared" ref="S18:S24" si="8">(D18/D$15)</f>
        <v>0.94316767609723717</v>
      </c>
      <c r="T18" s="40">
        <f t="shared" ref="T18:T24" si="9">(G18/G$15)</f>
        <v>0.93977755674111585</v>
      </c>
      <c r="U18" s="32">
        <v>225599.41844498052</v>
      </c>
      <c r="V18" s="33">
        <v>212345.10949677668</v>
      </c>
      <c r="W18" s="168">
        <f>(U18-V18)</f>
        <v>13254.308948203834</v>
      </c>
      <c r="X18" s="187">
        <f>(W18/V18)</f>
        <v>6.24187153620556E-2</v>
      </c>
    </row>
    <row r="19" spans="1:24" ht="15.75" x14ac:dyDescent="0.25">
      <c r="A19" s="9"/>
      <c r="B19" s="147" t="s">
        <v>196</v>
      </c>
      <c r="C19" s="153">
        <v>9861</v>
      </c>
      <c r="D19" s="22">
        <f>(D34+D35+D43+D44)</f>
        <v>5357</v>
      </c>
      <c r="E19" s="199">
        <f t="shared" si="0"/>
        <v>0.54325119156272184</v>
      </c>
      <c r="F19" s="152">
        <f>(F34+F35+F43+F44)</f>
        <v>7917</v>
      </c>
      <c r="G19" s="145">
        <f>(G34+G35+G43+G44)</f>
        <v>5395</v>
      </c>
      <c r="H19" s="199">
        <f t="shared" si="1"/>
        <v>0.68144499178981932</v>
      </c>
      <c r="I19" s="195">
        <f t="shared" si="2"/>
        <v>1944</v>
      </c>
      <c r="J19" s="169">
        <f t="shared" si="3"/>
        <v>0.24554755589238347</v>
      </c>
      <c r="K19" s="139"/>
      <c r="L19" s="28"/>
      <c r="M19" s="39">
        <f t="shared" si="4"/>
        <v>0.53328646368503596</v>
      </c>
      <c r="N19" s="199">
        <f t="shared" si="5"/>
        <v>0.46450363764374558</v>
      </c>
      <c r="O19" s="188">
        <f t="shared" si="6"/>
        <v>-38</v>
      </c>
      <c r="P19" s="39">
        <f t="shared" si="7"/>
        <v>-7.0435588507877667E-3</v>
      </c>
      <c r="Q19" s="39"/>
      <c r="R19" s="139"/>
      <c r="S19" s="39">
        <f t="shared" si="8"/>
        <v>0.44445366298846761</v>
      </c>
      <c r="T19" s="39">
        <f t="shared" si="9"/>
        <v>0.4878379600325527</v>
      </c>
      <c r="U19" s="29">
        <v>216110.65223072615</v>
      </c>
      <c r="V19" s="31">
        <v>205064.40111214088</v>
      </c>
      <c r="W19" s="170">
        <f t="shared" ref="W19:W24" si="10">(U19-V19)</f>
        <v>11046.251118585264</v>
      </c>
      <c r="X19" s="190">
        <f t="shared" ref="X19:X24" si="11">(W19/V19)</f>
        <v>5.3867229312729636E-2</v>
      </c>
    </row>
    <row r="20" spans="1:24" ht="15.75" x14ac:dyDescent="0.25">
      <c r="A20" s="9"/>
      <c r="B20" s="147" t="s">
        <v>195</v>
      </c>
      <c r="C20" s="153">
        <v>6880</v>
      </c>
      <c r="D20" s="22">
        <f>(D36+D37+D38+D42+D47+D48+D49+D58+D60)</f>
        <v>5515</v>
      </c>
      <c r="E20" s="199">
        <f t="shared" si="0"/>
        <v>0.80159883720930236</v>
      </c>
      <c r="F20" s="152">
        <f>(F36+F37+F38+F42+F47+F48+F49+F58+F60)</f>
        <v>7227</v>
      </c>
      <c r="G20" s="145">
        <f>(G36+G37+G38+G42+G47+G48+G49+G58+G60)</f>
        <v>4699</v>
      </c>
      <c r="H20" s="199">
        <f t="shared" si="1"/>
        <v>0.65020063650200632</v>
      </c>
      <c r="I20" s="195">
        <f t="shared" si="2"/>
        <v>-347</v>
      </c>
      <c r="J20" s="169">
        <f t="shared" si="3"/>
        <v>-4.8014390480143908E-2</v>
      </c>
      <c r="K20" s="139"/>
      <c r="L20" s="139"/>
      <c r="M20" s="39">
        <f t="shared" si="4"/>
        <v>0.37207290032989021</v>
      </c>
      <c r="N20" s="199">
        <f t="shared" si="5"/>
        <v>0.42402018305562073</v>
      </c>
      <c r="O20" s="188">
        <f t="shared" si="6"/>
        <v>816</v>
      </c>
      <c r="P20" s="39">
        <f t="shared" si="7"/>
        <v>0.17365396892955948</v>
      </c>
      <c r="Q20" s="39"/>
      <c r="R20" s="139"/>
      <c r="S20" s="39">
        <f t="shared" si="8"/>
        <v>0.45756243258939683</v>
      </c>
      <c r="T20" s="39">
        <f t="shared" si="9"/>
        <v>0.42490279410434939</v>
      </c>
      <c r="U20" s="29">
        <v>238945.11918781727</v>
      </c>
      <c r="V20" s="31">
        <v>219450.66971696104</v>
      </c>
      <c r="W20" s="170">
        <f t="shared" si="10"/>
        <v>19494.449470856227</v>
      </c>
      <c r="X20" s="190">
        <f t="shared" si="11"/>
        <v>8.8832945900777657E-2</v>
      </c>
    </row>
    <row r="21" spans="1:24" s="1" customFormat="1" x14ac:dyDescent="0.2">
      <c r="A21" s="9"/>
      <c r="B21" s="14" t="s">
        <v>171</v>
      </c>
      <c r="C21" s="158">
        <v>578</v>
      </c>
      <c r="D21" s="22">
        <f>(D52+D54+D66)</f>
        <v>496</v>
      </c>
      <c r="E21" s="199">
        <f t="shared" si="0"/>
        <v>0.8581314878892734</v>
      </c>
      <c r="F21" s="153">
        <f>(F52+F54+F66)</f>
        <v>412</v>
      </c>
      <c r="G21" s="22">
        <f>(G52+G54+G66)</f>
        <v>299</v>
      </c>
      <c r="H21" s="199">
        <f t="shared" si="1"/>
        <v>0.72572815533980584</v>
      </c>
      <c r="I21" s="195">
        <f t="shared" si="2"/>
        <v>166</v>
      </c>
      <c r="J21" s="169">
        <f t="shared" si="3"/>
        <v>0.40291262135922329</v>
      </c>
      <c r="K21" s="139"/>
      <c r="L21" s="28"/>
      <c r="M21" s="39">
        <f t="shared" si="4"/>
        <v>3.1258450056784383E-2</v>
      </c>
      <c r="N21" s="199">
        <f t="shared" si="5"/>
        <v>2.4172729406242665E-2</v>
      </c>
      <c r="O21" s="188">
        <f t="shared" si="6"/>
        <v>197</v>
      </c>
      <c r="P21" s="39">
        <f t="shared" si="7"/>
        <v>0.65886287625418061</v>
      </c>
      <c r="Q21" s="191"/>
      <c r="R21" s="139"/>
      <c r="S21" s="39">
        <f t="shared" si="8"/>
        <v>4.1151580519372767E-2</v>
      </c>
      <c r="T21" s="39">
        <f t="shared" si="9"/>
        <v>2.7036802604213761E-2</v>
      </c>
      <c r="U21" s="29">
        <v>195566.64516129033</v>
      </c>
      <c r="V21" s="31">
        <v>232045.42474916388</v>
      </c>
      <c r="W21" s="170">
        <f t="shared" si="10"/>
        <v>-36478.779587873549</v>
      </c>
      <c r="X21" s="190">
        <f t="shared" si="11"/>
        <v>-0.15720533868446804</v>
      </c>
    </row>
    <row r="22" spans="1:24" s="1" customFormat="1" x14ac:dyDescent="0.2">
      <c r="A22" s="135"/>
      <c r="B22" s="15" t="s">
        <v>0</v>
      </c>
      <c r="C22" s="153">
        <v>1172</v>
      </c>
      <c r="D22" s="16">
        <f>(D23+D24)</f>
        <v>685</v>
      </c>
      <c r="E22" s="198">
        <f t="shared" si="0"/>
        <v>0.58447098976109213</v>
      </c>
      <c r="F22" s="158">
        <f>(F23+F24)</f>
        <v>1488</v>
      </c>
      <c r="G22" s="16">
        <f>(G23+G24)</f>
        <v>666</v>
      </c>
      <c r="H22" s="198">
        <f t="shared" si="1"/>
        <v>0.44758064516129031</v>
      </c>
      <c r="I22" s="197">
        <f t="shared" si="2"/>
        <v>-316</v>
      </c>
      <c r="J22" s="166">
        <f t="shared" si="3"/>
        <v>-0.21236559139784947</v>
      </c>
      <c r="K22" s="165"/>
      <c r="L22" s="167"/>
      <c r="M22" s="40">
        <f t="shared" si="4"/>
        <v>6.3382185928289439E-2</v>
      </c>
      <c r="N22" s="198">
        <f t="shared" si="5"/>
        <v>8.7303449894390983E-2</v>
      </c>
      <c r="O22" s="186">
        <f t="shared" si="6"/>
        <v>19</v>
      </c>
      <c r="P22" s="40">
        <f t="shared" si="7"/>
        <v>2.8528528528528527E-2</v>
      </c>
      <c r="Q22" s="40"/>
      <c r="R22" s="165"/>
      <c r="S22" s="40">
        <f t="shared" si="8"/>
        <v>5.6832323902762799E-2</v>
      </c>
      <c r="T22" s="40">
        <f t="shared" si="9"/>
        <v>6.0222443258884165E-2</v>
      </c>
      <c r="U22" s="32">
        <v>237009.02823529413</v>
      </c>
      <c r="V22" s="33">
        <v>220641.44744744746</v>
      </c>
      <c r="W22" s="168">
        <f t="shared" si="10"/>
        <v>16367.580787846673</v>
      </c>
      <c r="X22" s="187">
        <f t="shared" si="11"/>
        <v>7.4181804811378954E-2</v>
      </c>
    </row>
    <row r="23" spans="1:24" x14ac:dyDescent="0.2">
      <c r="A23" s="9"/>
      <c r="B23" s="14" t="s">
        <v>161</v>
      </c>
      <c r="C23" s="153">
        <v>510</v>
      </c>
      <c r="D23" s="22">
        <f>(D39)</f>
        <v>130</v>
      </c>
      <c r="E23" s="199">
        <f t="shared" si="0"/>
        <v>0.25490196078431371</v>
      </c>
      <c r="F23" s="153">
        <f>(F39)</f>
        <v>943</v>
      </c>
      <c r="G23" s="22">
        <f>(G39)</f>
        <v>267</v>
      </c>
      <c r="H23" s="199">
        <f t="shared" si="1"/>
        <v>0.2831389183457052</v>
      </c>
      <c r="I23" s="195">
        <f t="shared" si="2"/>
        <v>-433</v>
      </c>
      <c r="J23" s="169">
        <f t="shared" si="3"/>
        <v>-0.45917285259809121</v>
      </c>
      <c r="K23" s="139"/>
      <c r="L23" s="28"/>
      <c r="M23" s="39">
        <f t="shared" si="4"/>
        <v>2.7580985344221515E-2</v>
      </c>
      <c r="N23" s="199">
        <f t="shared" si="5"/>
        <v>5.532738793710397E-2</v>
      </c>
      <c r="O23" s="188">
        <f t="shared" si="6"/>
        <v>-137</v>
      </c>
      <c r="P23" s="39">
        <f t="shared" si="7"/>
        <v>-0.51310861423220977</v>
      </c>
      <c r="Q23" s="39"/>
      <c r="R23" s="139"/>
      <c r="S23" s="39">
        <f t="shared" si="8"/>
        <v>1.078569650709367E-2</v>
      </c>
      <c r="T23" s="39">
        <f t="shared" si="9"/>
        <v>2.414323175694005E-2</v>
      </c>
      <c r="U23" s="29">
        <v>167415.38461538462</v>
      </c>
      <c r="V23" s="31">
        <v>174389.58801498127</v>
      </c>
      <c r="W23" s="170">
        <f t="shared" si="10"/>
        <v>-6974.2033995966485</v>
      </c>
      <c r="X23" s="190">
        <f t="shared" si="11"/>
        <v>-3.9992085989660781E-2</v>
      </c>
    </row>
    <row r="24" spans="1:24" x14ac:dyDescent="0.2">
      <c r="A24" s="9"/>
      <c r="B24" s="14" t="s">
        <v>162</v>
      </c>
      <c r="C24" s="158">
        <v>662</v>
      </c>
      <c r="D24" s="22">
        <f>(D53+D57+D59+D61+D64+D65+D67)</f>
        <v>555</v>
      </c>
      <c r="E24" s="199">
        <f t="shared" si="0"/>
        <v>0.83836858006042292</v>
      </c>
      <c r="F24" s="153">
        <f>(F53+F57+F59+F61+F64+F65+F67)</f>
        <v>545</v>
      </c>
      <c r="G24" s="22">
        <f>(G53+G57+G59+G61+G64+G65+G67)</f>
        <v>399</v>
      </c>
      <c r="H24" s="199">
        <f t="shared" si="1"/>
        <v>0.73211009174311925</v>
      </c>
      <c r="I24" s="195">
        <f t="shared" si="2"/>
        <v>117</v>
      </c>
      <c r="J24" s="169">
        <f t="shared" si="3"/>
        <v>0.21467889908256882</v>
      </c>
      <c r="K24" s="139"/>
      <c r="L24" s="28"/>
      <c r="M24" s="39">
        <f t="shared" si="4"/>
        <v>3.5801200584067924E-2</v>
      </c>
      <c r="N24" s="199">
        <f t="shared" si="5"/>
        <v>3.1976061957287021E-2</v>
      </c>
      <c r="O24" s="188">
        <f t="shared" si="6"/>
        <v>156</v>
      </c>
      <c r="P24" s="39">
        <f t="shared" si="7"/>
        <v>0.39097744360902253</v>
      </c>
      <c r="Q24" s="39"/>
      <c r="R24" s="139"/>
      <c r="S24" s="39">
        <f t="shared" si="8"/>
        <v>4.6046627395669129E-2</v>
      </c>
      <c r="T24" s="39">
        <f t="shared" si="9"/>
        <v>3.6079211501944118E-2</v>
      </c>
      <c r="U24" s="29">
        <v>244910.48995633188</v>
      </c>
      <c r="V24" s="31">
        <v>251591.93984962406</v>
      </c>
      <c r="W24" s="170">
        <f t="shared" si="10"/>
        <v>-6681.4498932921852</v>
      </c>
      <c r="X24" s="190">
        <f t="shared" si="11"/>
        <v>-2.6556692942093743E-2</v>
      </c>
    </row>
    <row r="25" spans="1:24" s="1" customFormat="1" ht="15.75" x14ac:dyDescent="0.25">
      <c r="A25" s="9"/>
      <c r="B25" s="144"/>
      <c r="C25" s="153"/>
      <c r="D25" s="16"/>
      <c r="E25" s="207"/>
      <c r="F25" s="152"/>
      <c r="G25" s="145"/>
      <c r="H25" s="199"/>
      <c r="I25" s="195"/>
      <c r="J25" s="169"/>
      <c r="K25" s="139"/>
      <c r="L25" s="28"/>
      <c r="M25" s="39"/>
      <c r="N25" s="199"/>
      <c r="O25" s="188"/>
      <c r="P25" s="39"/>
      <c r="Q25" s="39"/>
      <c r="R25" s="139"/>
      <c r="S25" s="39"/>
      <c r="T25" s="171"/>
      <c r="U25" s="29"/>
      <c r="V25" s="31"/>
      <c r="W25" s="170"/>
      <c r="X25" s="190"/>
    </row>
    <row r="26" spans="1:24" s="1" customFormat="1" ht="15.75" x14ac:dyDescent="0.25">
      <c r="A26" s="135"/>
      <c r="B26" s="143" t="s">
        <v>155</v>
      </c>
      <c r="C26" s="158">
        <v>18294</v>
      </c>
      <c r="D26" s="16">
        <f>(D27+D30)</f>
        <v>11877</v>
      </c>
      <c r="E26" s="198">
        <f t="shared" ref="E26:E31" si="12">(D26/C26)</f>
        <v>0.64922925549360444</v>
      </c>
      <c r="F26" s="151">
        <f>(F27+F30)</f>
        <v>16888</v>
      </c>
      <c r="G26" s="142">
        <f>(G27+G30)</f>
        <v>10939</v>
      </c>
      <c r="H26" s="198">
        <f t="shared" ref="H26:H31" si="13">(G26/F26)</f>
        <v>0.64773803884414971</v>
      </c>
      <c r="I26" s="197">
        <f t="shared" ref="I26:I31" si="14">(C26-F26)</f>
        <v>1406</v>
      </c>
      <c r="J26" s="166">
        <f t="shared" ref="J26:J31" si="15">(I26/F26)</f>
        <v>8.3254381809568928E-2</v>
      </c>
      <c r="K26" s="165"/>
      <c r="L26" s="167"/>
      <c r="M26" s="40">
        <f t="shared" ref="M26:M31" si="16">(C26/C$15)</f>
        <v>0.98934616840625167</v>
      </c>
      <c r="N26" s="198">
        <f t="shared" ref="N26:N31" si="17">(F26/F$15)</f>
        <v>0.99084721896268479</v>
      </c>
      <c r="O26" s="186">
        <f t="shared" ref="O26:O31" si="18">(D26-G26)</f>
        <v>938</v>
      </c>
      <c r="P26" s="40">
        <f t="shared" ref="P26:P31" si="19">(O26/G26)</f>
        <v>8.5748240241338328E-2</v>
      </c>
      <c r="Q26" s="40"/>
      <c r="R26" s="165"/>
      <c r="S26" s="40">
        <f t="shared" ref="S26:S31" si="20">(D26/D$15)</f>
        <v>0.98539782626731931</v>
      </c>
      <c r="T26" s="40">
        <f t="shared" ref="T26:T31" si="21">(G26/G$15)</f>
        <v>0.9891491093227236</v>
      </c>
      <c r="U26" s="32">
        <v>225455.64763829249</v>
      </c>
      <c r="V26" s="32">
        <v>212435.71258798795</v>
      </c>
      <c r="W26" s="168">
        <f t="shared" ref="W26:W31" si="22">(U26-V26)</f>
        <v>13019.935050304543</v>
      </c>
      <c r="X26" s="187">
        <f t="shared" ref="X26:X31" si="23">(W26/V26)</f>
        <v>6.1288824236235065E-2</v>
      </c>
    </row>
    <row r="27" spans="1:24" ht="15.75" x14ac:dyDescent="0.25">
      <c r="A27" s="9"/>
      <c r="B27" s="144" t="s">
        <v>156</v>
      </c>
      <c r="C27" s="153">
        <v>18170</v>
      </c>
      <c r="D27" s="22">
        <f>(D28+D29)</f>
        <v>11755</v>
      </c>
      <c r="E27" s="199">
        <f t="shared" si="12"/>
        <v>0.64694551458447991</v>
      </c>
      <c r="F27" s="152">
        <f>(F28+F29)</f>
        <v>16757</v>
      </c>
      <c r="G27" s="145">
        <f>(G28+G29)</f>
        <v>10849</v>
      </c>
      <c r="H27" s="199">
        <f t="shared" si="13"/>
        <v>0.64743092438980721</v>
      </c>
      <c r="I27" s="195">
        <f t="shared" si="14"/>
        <v>1413</v>
      </c>
      <c r="J27" s="169">
        <f t="shared" si="15"/>
        <v>8.432296950528137E-2</v>
      </c>
      <c r="K27" s="139"/>
      <c r="L27" s="28"/>
      <c r="M27" s="39">
        <f t="shared" si="16"/>
        <v>0.98264020334216651</v>
      </c>
      <c r="N27" s="199">
        <f t="shared" si="17"/>
        <v>0.98316122975827269</v>
      </c>
      <c r="O27" s="188">
        <f t="shared" si="18"/>
        <v>906</v>
      </c>
      <c r="P27" s="39">
        <f t="shared" si="19"/>
        <v>8.3510000921743946E-2</v>
      </c>
      <c r="Q27" s="39"/>
      <c r="R27" s="139"/>
      <c r="S27" s="39">
        <f t="shared" si="20"/>
        <v>0.97527586492989293</v>
      </c>
      <c r="T27" s="39">
        <f t="shared" si="21"/>
        <v>0.98101094131476629</v>
      </c>
      <c r="U27" s="29">
        <v>224617.08294342834</v>
      </c>
      <c r="V27" s="29">
        <v>211601.88533505393</v>
      </c>
      <c r="W27" s="170">
        <f t="shared" si="22"/>
        <v>13015.197608374408</v>
      </c>
      <c r="X27" s="190">
        <f t="shared" si="23"/>
        <v>6.150794728395699E-2</v>
      </c>
    </row>
    <row r="28" spans="1:24" ht="15.75" x14ac:dyDescent="0.25">
      <c r="A28" s="9"/>
      <c r="B28" s="144" t="s">
        <v>157</v>
      </c>
      <c r="C28" s="153">
        <v>12944</v>
      </c>
      <c r="D28" s="22">
        <f>(D34+D35+D38+D39+D43+D44+D49+D52+D54+D58+D60+D66)</f>
        <v>7788</v>
      </c>
      <c r="E28" s="199">
        <f t="shared" si="12"/>
        <v>0.60166872682323858</v>
      </c>
      <c r="F28" s="152">
        <f>(F34+F35+F38+F39+F43+F44+F49+F52+F54+F58+F60+F66)</f>
        <v>12347</v>
      </c>
      <c r="G28" s="145">
        <f>(G34+G35+G38+G39+G43+G44+G49+G52+G54+G58+G60+G66)</f>
        <v>7886</v>
      </c>
      <c r="H28" s="199">
        <f t="shared" si="13"/>
        <v>0.63869765935044953</v>
      </c>
      <c r="I28" s="195">
        <f t="shared" si="14"/>
        <v>597</v>
      </c>
      <c r="J28" s="169">
        <f t="shared" si="15"/>
        <v>4.835182635458006E-2</v>
      </c>
      <c r="K28" s="139"/>
      <c r="L28" s="28"/>
      <c r="M28" s="39">
        <f t="shared" si="16"/>
        <v>0.70001622410902598</v>
      </c>
      <c r="N28" s="199">
        <f t="shared" si="17"/>
        <v>0.72441915043417038</v>
      </c>
      <c r="O28" s="188">
        <f t="shared" si="18"/>
        <v>-98</v>
      </c>
      <c r="P28" s="39">
        <f t="shared" si="19"/>
        <v>-1.2427085975145828E-2</v>
      </c>
      <c r="Q28" s="39"/>
      <c r="R28" s="139"/>
      <c r="S28" s="39">
        <f t="shared" si="20"/>
        <v>0.6461461876711192</v>
      </c>
      <c r="T28" s="39">
        <f t="shared" si="21"/>
        <v>0.71308436567501587</v>
      </c>
      <c r="U28" s="29">
        <v>215095.08724645735</v>
      </c>
      <c r="V28" s="29">
        <v>207426.79089525741</v>
      </c>
      <c r="W28" s="170">
        <f t="shared" si="22"/>
        <v>7668.2963511999405</v>
      </c>
      <c r="X28" s="190">
        <f t="shared" si="23"/>
        <v>3.6968688172359265E-2</v>
      </c>
    </row>
    <row r="29" spans="1:24" ht="15.75" x14ac:dyDescent="0.25">
      <c r="A29" s="9"/>
      <c r="B29" s="144" t="s">
        <v>153</v>
      </c>
      <c r="C29" s="153">
        <v>5226</v>
      </c>
      <c r="D29" s="22">
        <f>(D36+D37+D42+D47+D48+D67+D65)</f>
        <v>3967</v>
      </c>
      <c r="E29" s="199">
        <f t="shared" si="12"/>
        <v>0.75908916953693073</v>
      </c>
      <c r="F29" s="152">
        <f>(F36+F37+F42+F47+F48+F65+F67)</f>
        <v>4410</v>
      </c>
      <c r="G29" s="145">
        <f>(G36+G37+G42+G47+G48+G65+G67)</f>
        <v>2963</v>
      </c>
      <c r="H29" s="199">
        <f t="shared" si="13"/>
        <v>0.67188208616780043</v>
      </c>
      <c r="I29" s="195">
        <f t="shared" si="14"/>
        <v>816</v>
      </c>
      <c r="J29" s="169">
        <f t="shared" si="15"/>
        <v>0.18503401360544217</v>
      </c>
      <c r="K29" s="139"/>
      <c r="L29" s="28"/>
      <c r="M29" s="39">
        <f t="shared" si="16"/>
        <v>0.28262397923314042</v>
      </c>
      <c r="N29" s="199">
        <f t="shared" si="17"/>
        <v>0.25874207932410231</v>
      </c>
      <c r="O29" s="188">
        <f t="shared" si="18"/>
        <v>1004</v>
      </c>
      <c r="P29" s="39">
        <f t="shared" si="19"/>
        <v>0.33884576442794467</v>
      </c>
      <c r="Q29" s="39"/>
      <c r="R29" s="139"/>
      <c r="S29" s="39">
        <f t="shared" si="20"/>
        <v>0.32912967725877373</v>
      </c>
      <c r="T29" s="39">
        <f t="shared" si="21"/>
        <v>0.26792657563975042</v>
      </c>
      <c r="U29" s="29">
        <v>239657.53170945798</v>
      </c>
      <c r="V29" s="29">
        <v>222713.8646641917</v>
      </c>
      <c r="W29" s="170">
        <f t="shared" si="22"/>
        <v>16943.66704526628</v>
      </c>
      <c r="X29" s="190">
        <f t="shared" si="23"/>
        <v>7.6078187008312065E-2</v>
      </c>
    </row>
    <row r="30" spans="1:24" ht="15.75" x14ac:dyDescent="0.25">
      <c r="A30" s="9"/>
      <c r="B30" s="144" t="s">
        <v>158</v>
      </c>
      <c r="C30" s="153">
        <v>124</v>
      </c>
      <c r="D30" s="22">
        <f>(D61+D64)</f>
        <v>122</v>
      </c>
      <c r="E30" s="199">
        <f t="shared" si="12"/>
        <v>0.9838709677419355</v>
      </c>
      <c r="F30" s="152">
        <f>(F61+F64)</f>
        <v>131</v>
      </c>
      <c r="G30" s="145">
        <f>(G61+G64)</f>
        <v>90</v>
      </c>
      <c r="H30" s="199">
        <f t="shared" si="13"/>
        <v>0.68702290076335881</v>
      </c>
      <c r="I30" s="195">
        <f t="shared" si="14"/>
        <v>-7</v>
      </c>
      <c r="J30" s="169">
        <f t="shared" si="15"/>
        <v>-5.3435114503816793E-2</v>
      </c>
      <c r="K30" s="139"/>
      <c r="L30" s="28"/>
      <c r="M30" s="39">
        <f t="shared" si="16"/>
        <v>6.7059650640852305E-3</v>
      </c>
      <c r="N30" s="199">
        <f t="shared" si="17"/>
        <v>7.6859892044121095E-3</v>
      </c>
      <c r="O30" s="188">
        <f t="shared" si="18"/>
        <v>32</v>
      </c>
      <c r="P30" s="39">
        <f t="shared" si="19"/>
        <v>0.35555555555555557</v>
      </c>
      <c r="Q30" s="39"/>
      <c r="R30" s="139"/>
      <c r="S30" s="39">
        <f t="shared" si="20"/>
        <v>1.0121961337426367E-2</v>
      </c>
      <c r="T30" s="39">
        <f t="shared" si="21"/>
        <v>8.13816800795732E-3</v>
      </c>
      <c r="U30" s="29">
        <v>306253.41803278687</v>
      </c>
      <c r="V30" s="29">
        <v>312948.95555555553</v>
      </c>
      <c r="W30" s="170">
        <f t="shared" si="22"/>
        <v>-6695.53752276866</v>
      </c>
      <c r="X30" s="190">
        <f t="shared" si="23"/>
        <v>-2.1394982804408338E-2</v>
      </c>
    </row>
    <row r="31" spans="1:24" s="1" customFormat="1" ht="15.75" x14ac:dyDescent="0.25">
      <c r="A31" s="7"/>
      <c r="B31" s="146" t="s">
        <v>154</v>
      </c>
      <c r="C31" s="158">
        <v>197</v>
      </c>
      <c r="D31" s="16">
        <f>(D53+D57+D59)</f>
        <v>176</v>
      </c>
      <c r="E31" s="198">
        <f t="shared" si="12"/>
        <v>0.89340101522842641</v>
      </c>
      <c r="F31" s="151">
        <f>(F53+F57+F59)</f>
        <v>156</v>
      </c>
      <c r="G31" s="142">
        <f>(G53+G57+G59)</f>
        <v>120</v>
      </c>
      <c r="H31" s="198">
        <f t="shared" si="13"/>
        <v>0.76923076923076927</v>
      </c>
      <c r="I31" s="197">
        <f t="shared" si="14"/>
        <v>41</v>
      </c>
      <c r="J31" s="166">
        <f t="shared" si="15"/>
        <v>0.26282051282051283</v>
      </c>
      <c r="K31" s="165"/>
      <c r="L31" s="167"/>
      <c r="M31" s="40">
        <f t="shared" si="16"/>
        <v>1.065383159374831E-2</v>
      </c>
      <c r="N31" s="198">
        <f t="shared" si="17"/>
        <v>9.1527810373151844E-3</v>
      </c>
      <c r="O31" s="186">
        <f t="shared" si="18"/>
        <v>56</v>
      </c>
      <c r="P31" s="40">
        <f t="shared" si="19"/>
        <v>0.46666666666666667</v>
      </c>
      <c r="Q31" s="40"/>
      <c r="R31" s="165"/>
      <c r="S31" s="40">
        <f t="shared" si="20"/>
        <v>1.460217373268066E-2</v>
      </c>
      <c r="T31" s="40">
        <f t="shared" si="21"/>
        <v>1.0850890677276426E-2</v>
      </c>
      <c r="U31" s="32">
        <v>317956.34090909088</v>
      </c>
      <c r="V31" s="32">
        <v>250130.55833333332</v>
      </c>
      <c r="W31" s="168">
        <f t="shared" si="22"/>
        <v>67825.782575757563</v>
      </c>
      <c r="X31" s="187">
        <f t="shared" si="23"/>
        <v>0.27116152071819388</v>
      </c>
    </row>
    <row r="32" spans="1:24" x14ac:dyDescent="0.2">
      <c r="A32" s="2"/>
      <c r="B32" s="172"/>
      <c r="C32" s="158"/>
      <c r="D32" s="16"/>
      <c r="E32" s="208"/>
      <c r="F32" s="153"/>
      <c r="G32" s="22"/>
      <c r="H32" s="199"/>
      <c r="I32" s="195"/>
      <c r="J32" s="169"/>
      <c r="K32" s="139"/>
      <c r="L32" s="19"/>
      <c r="M32" s="39"/>
      <c r="N32" s="199"/>
      <c r="O32" s="184"/>
      <c r="P32" s="39"/>
      <c r="Q32" s="139"/>
      <c r="R32" s="139"/>
      <c r="S32" s="39"/>
      <c r="T32" s="189"/>
      <c r="U32" s="29"/>
      <c r="V32" s="29"/>
      <c r="W32" s="28"/>
      <c r="X32" s="190"/>
    </row>
    <row r="33" spans="1:24" s="1" customFormat="1" x14ac:dyDescent="0.2">
      <c r="A33" s="7"/>
      <c r="B33" s="173" t="s">
        <v>8</v>
      </c>
      <c r="C33" s="158">
        <v>6628</v>
      </c>
      <c r="D33" s="128">
        <f>SUM(D34:D39)</f>
        <v>4561</v>
      </c>
      <c r="E33" s="198">
        <f t="shared" ref="E33:E39" si="24">(D33/C33)</f>
        <v>0.68814121907060954</v>
      </c>
      <c r="F33" s="206">
        <v>7925</v>
      </c>
      <c r="G33" s="174">
        <v>4612</v>
      </c>
      <c r="H33" s="198">
        <f t="shared" ref="H33:H38" si="25">(G33/F33)</f>
        <v>0.58195583596214506</v>
      </c>
      <c r="I33" s="197">
        <f t="shared" ref="I33:I39" si="26">(C33-F33)</f>
        <v>-1297</v>
      </c>
      <c r="J33" s="166">
        <f t="shared" ref="J33:J39" si="27">(I33/F33)</f>
        <v>-0.16365930599369086</v>
      </c>
      <c r="K33" s="165"/>
      <c r="L33" s="200"/>
      <c r="M33" s="40">
        <f t="shared" ref="M33:M39" si="28">(C33/C$15)</f>
        <v>0.35844464874803961</v>
      </c>
      <c r="N33" s="198">
        <f t="shared" ref="N33:N39" si="29">(F33/F$15)</f>
        <v>0.46497301103027461</v>
      </c>
      <c r="O33" s="186">
        <f t="shared" ref="O33:O39" si="30">(D33-G33)</f>
        <v>-51</v>
      </c>
      <c r="P33" s="40">
        <f t="shared" ref="P33:P39" si="31">(O33/G33)</f>
        <v>-1.1058109280138768E-2</v>
      </c>
      <c r="Q33" s="165"/>
      <c r="R33" s="175"/>
      <c r="S33" s="40">
        <f t="shared" ref="S33:S39" si="32">(D33/D$15)</f>
        <v>0.37841201360657095</v>
      </c>
      <c r="T33" s="40">
        <f t="shared" ref="T33:T39" si="33">(G33/G$15)</f>
        <v>0.417035898363324</v>
      </c>
      <c r="U33" s="32">
        <v>209524.47007235256</v>
      </c>
      <c r="V33" s="176">
        <v>196040.66326973113</v>
      </c>
      <c r="W33" s="177">
        <f t="shared" ref="W33:W39" si="34">(U33-V33)</f>
        <v>13483.806802621431</v>
      </c>
      <c r="X33" s="192">
        <f t="shared" ref="X33:X39" si="35">(W33/V33)</f>
        <v>6.8780663040652668E-2</v>
      </c>
    </row>
    <row r="34" spans="1:24" x14ac:dyDescent="0.2">
      <c r="A34" s="3"/>
      <c r="B34" s="35" t="s">
        <v>137</v>
      </c>
      <c r="C34" s="153">
        <v>2650</v>
      </c>
      <c r="D34" s="136">
        <v>1746</v>
      </c>
      <c r="E34" s="199">
        <f t="shared" si="24"/>
        <v>0.6588679245283019</v>
      </c>
      <c r="F34" s="153">
        <v>2394</v>
      </c>
      <c r="G34" s="22">
        <v>1679</v>
      </c>
      <c r="H34" s="199">
        <f t="shared" si="25"/>
        <v>0.70133667502088559</v>
      </c>
      <c r="I34" s="195">
        <f t="shared" si="26"/>
        <v>256</v>
      </c>
      <c r="J34" s="169">
        <f t="shared" si="27"/>
        <v>0.10693400167084377</v>
      </c>
      <c r="K34" s="98">
        <v>2</v>
      </c>
      <c r="L34" s="98">
        <v>1</v>
      </c>
      <c r="M34" s="39">
        <f t="shared" si="28"/>
        <v>0.14331296306311178</v>
      </c>
      <c r="N34" s="199">
        <f t="shared" si="29"/>
        <v>0.14045998591879841</v>
      </c>
      <c r="O34" s="188">
        <f t="shared" si="30"/>
        <v>67</v>
      </c>
      <c r="P34" s="39">
        <f t="shared" si="31"/>
        <v>3.9904705181655745E-2</v>
      </c>
      <c r="Q34" s="98">
        <v>2</v>
      </c>
      <c r="R34" s="98">
        <v>1</v>
      </c>
      <c r="S34" s="39">
        <f t="shared" si="32"/>
        <v>0.14486020077988881</v>
      </c>
      <c r="T34" s="39">
        <f t="shared" si="33"/>
        <v>0.15182204539289268</v>
      </c>
      <c r="U34" s="29">
        <v>173250.66895761742</v>
      </c>
      <c r="V34" s="29">
        <v>167388.87849910662</v>
      </c>
      <c r="W34" s="170">
        <f t="shared" si="34"/>
        <v>5861.7904585108045</v>
      </c>
      <c r="X34" s="190">
        <f t="shared" si="35"/>
        <v>3.5018995951646155E-2</v>
      </c>
    </row>
    <row r="35" spans="1:24" x14ac:dyDescent="0.2">
      <c r="A35" s="3"/>
      <c r="B35" s="35" t="s">
        <v>113</v>
      </c>
      <c r="C35" s="153">
        <v>1417</v>
      </c>
      <c r="D35" s="136">
        <v>788</v>
      </c>
      <c r="E35" s="199">
        <f t="shared" si="24"/>
        <v>0.55610444601270292</v>
      </c>
      <c r="F35" s="153">
        <v>1293</v>
      </c>
      <c r="G35" s="22">
        <v>742</v>
      </c>
      <c r="H35" s="199">
        <f t="shared" si="25"/>
        <v>0.57385924207269912</v>
      </c>
      <c r="I35" s="195">
        <f t="shared" si="26"/>
        <v>124</v>
      </c>
      <c r="J35" s="169">
        <f t="shared" si="27"/>
        <v>9.5901005413766435E-2</v>
      </c>
      <c r="K35" s="98">
        <v>5</v>
      </c>
      <c r="L35" s="98">
        <v>6</v>
      </c>
      <c r="M35" s="39">
        <f t="shared" si="28"/>
        <v>7.6631874966199776E-2</v>
      </c>
      <c r="N35" s="199">
        <f t="shared" si="29"/>
        <v>7.5862473597747004E-2</v>
      </c>
      <c r="O35" s="188">
        <f t="shared" si="30"/>
        <v>46</v>
      </c>
      <c r="P35" s="39">
        <f t="shared" si="31"/>
        <v>6.1994609164420483E-2</v>
      </c>
      <c r="Q35" s="98">
        <v>5</v>
      </c>
      <c r="R35" s="98">
        <v>7</v>
      </c>
      <c r="S35" s="39">
        <f t="shared" si="32"/>
        <v>6.5377914212229327E-2</v>
      </c>
      <c r="T35" s="39">
        <f t="shared" si="33"/>
        <v>6.7094674021159234E-2</v>
      </c>
      <c r="U35" s="29">
        <v>235707.48730964467</v>
      </c>
      <c r="V35" s="29">
        <v>219043.27358490566</v>
      </c>
      <c r="W35" s="170">
        <f t="shared" si="34"/>
        <v>16664.213724739006</v>
      </c>
      <c r="X35" s="190">
        <f t="shared" si="35"/>
        <v>7.6077267528051329E-2</v>
      </c>
    </row>
    <row r="36" spans="1:24" x14ac:dyDescent="0.2">
      <c r="A36" s="3"/>
      <c r="B36" s="35" t="s">
        <v>166</v>
      </c>
      <c r="C36" s="153">
        <v>342</v>
      </c>
      <c r="D36" s="136">
        <v>330</v>
      </c>
      <c r="E36" s="199">
        <f t="shared" si="24"/>
        <v>0.96491228070175439</v>
      </c>
      <c r="F36" s="153">
        <v>294</v>
      </c>
      <c r="G36" s="22">
        <v>286</v>
      </c>
      <c r="H36" s="199">
        <f t="shared" si="25"/>
        <v>0.97278911564625847</v>
      </c>
      <c r="I36" s="195">
        <f t="shared" si="26"/>
        <v>48</v>
      </c>
      <c r="J36" s="169">
        <f t="shared" si="27"/>
        <v>0.16326530612244897</v>
      </c>
      <c r="K36" s="98">
        <v>12</v>
      </c>
      <c r="L36" s="98">
        <v>11</v>
      </c>
      <c r="M36" s="39">
        <f t="shared" si="28"/>
        <v>1.8495484289654425E-2</v>
      </c>
      <c r="N36" s="199">
        <f t="shared" si="29"/>
        <v>1.7249471954940154E-2</v>
      </c>
      <c r="O36" s="188">
        <f t="shared" si="30"/>
        <v>44</v>
      </c>
      <c r="P36" s="39">
        <f t="shared" si="31"/>
        <v>0.15384615384615385</v>
      </c>
      <c r="Q36" s="98">
        <v>10</v>
      </c>
      <c r="R36" s="98">
        <v>10</v>
      </c>
      <c r="S36" s="39">
        <f t="shared" si="32"/>
        <v>2.7379075748776238E-2</v>
      </c>
      <c r="T36" s="39">
        <f t="shared" si="33"/>
        <v>2.5861289447508817E-2</v>
      </c>
      <c r="U36" s="29">
        <v>234757.0787878788</v>
      </c>
      <c r="V36" s="29">
        <v>230506.22027972029</v>
      </c>
      <c r="W36" s="170">
        <f t="shared" si="34"/>
        <v>4250.8585081585043</v>
      </c>
      <c r="X36" s="190">
        <f t="shared" si="35"/>
        <v>1.8441404761225397E-2</v>
      </c>
    </row>
    <row r="37" spans="1:24" x14ac:dyDescent="0.2">
      <c r="A37" s="3"/>
      <c r="B37" s="35" t="s">
        <v>138</v>
      </c>
      <c r="C37" s="153">
        <v>930</v>
      </c>
      <c r="D37" s="136">
        <v>806</v>
      </c>
      <c r="E37" s="199">
        <f t="shared" si="24"/>
        <v>0.8666666666666667</v>
      </c>
      <c r="F37" s="153">
        <v>847</v>
      </c>
      <c r="G37" s="22">
        <v>599</v>
      </c>
      <c r="H37" s="199">
        <f t="shared" si="25"/>
        <v>0.70720188902007086</v>
      </c>
      <c r="I37" s="195">
        <f t="shared" si="26"/>
        <v>83</v>
      </c>
      <c r="J37" s="169">
        <f t="shared" si="27"/>
        <v>9.7992916174734351E-2</v>
      </c>
      <c r="K37" s="98">
        <v>6</v>
      </c>
      <c r="L37" s="98">
        <v>9</v>
      </c>
      <c r="M37" s="39">
        <f t="shared" si="28"/>
        <v>5.0294737980639229E-2</v>
      </c>
      <c r="N37" s="199">
        <f t="shared" si="29"/>
        <v>4.9694907298756162E-2</v>
      </c>
      <c r="O37" s="188">
        <f t="shared" si="30"/>
        <v>207</v>
      </c>
      <c r="P37" s="39">
        <f t="shared" si="31"/>
        <v>0.34557595993322204</v>
      </c>
      <c r="Q37" s="98">
        <v>4</v>
      </c>
      <c r="R37" s="98">
        <v>9</v>
      </c>
      <c r="S37" s="39">
        <f t="shared" si="32"/>
        <v>6.6871318343980746E-2</v>
      </c>
      <c r="T37" s="39">
        <f t="shared" si="33"/>
        <v>5.4164029297404825E-2</v>
      </c>
      <c r="U37" s="29">
        <v>235636.33870967742</v>
      </c>
      <c r="V37" s="29">
        <v>216743.03005008347</v>
      </c>
      <c r="W37" s="170">
        <f t="shared" si="34"/>
        <v>18893.308659593953</v>
      </c>
      <c r="X37" s="190">
        <f t="shared" si="35"/>
        <v>8.7169163664585742E-2</v>
      </c>
    </row>
    <row r="38" spans="1:24" x14ac:dyDescent="0.2">
      <c r="A38" s="3"/>
      <c r="B38" s="35" t="s">
        <v>167</v>
      </c>
      <c r="C38" s="153">
        <v>779</v>
      </c>
      <c r="D38" s="136">
        <v>761</v>
      </c>
      <c r="E38" s="199">
        <f t="shared" si="24"/>
        <v>0.97689345314505782</v>
      </c>
      <c r="F38" s="153">
        <v>2154</v>
      </c>
      <c r="G38" s="22">
        <v>1039</v>
      </c>
      <c r="H38" s="199">
        <f t="shared" si="25"/>
        <v>0.48235840297121635</v>
      </c>
      <c r="I38" s="195">
        <f t="shared" si="26"/>
        <v>-1375</v>
      </c>
      <c r="J38" s="169">
        <f t="shared" si="27"/>
        <v>-0.63834726090993499</v>
      </c>
      <c r="K38" s="98">
        <v>7</v>
      </c>
      <c r="L38" s="98">
        <v>3</v>
      </c>
      <c r="M38" s="39">
        <f t="shared" si="28"/>
        <v>4.2128603104212861E-2</v>
      </c>
      <c r="N38" s="199">
        <f t="shared" si="29"/>
        <v>0.1263787843229289</v>
      </c>
      <c r="O38" s="188">
        <f t="shared" si="30"/>
        <v>-278</v>
      </c>
      <c r="P38" s="39">
        <f t="shared" si="31"/>
        <v>-0.26756496631376325</v>
      </c>
      <c r="Q38" s="98">
        <v>6</v>
      </c>
      <c r="R38" s="98">
        <v>4</v>
      </c>
      <c r="S38" s="39">
        <f t="shared" si="32"/>
        <v>6.313780801460217E-2</v>
      </c>
      <c r="T38" s="39">
        <f t="shared" si="33"/>
        <v>9.3950628447418388E-2</v>
      </c>
      <c r="U38" s="29">
        <v>234232.87122207621</v>
      </c>
      <c r="V38" s="29">
        <v>210055.46583253128</v>
      </c>
      <c r="W38" s="170">
        <f t="shared" si="34"/>
        <v>24177.405389544932</v>
      </c>
      <c r="X38" s="190">
        <f t="shared" si="35"/>
        <v>0.11510010126954087</v>
      </c>
    </row>
    <row r="39" spans="1:24" x14ac:dyDescent="0.2">
      <c r="A39" s="3"/>
      <c r="B39" s="35" t="s">
        <v>68</v>
      </c>
      <c r="C39" s="153">
        <v>510</v>
      </c>
      <c r="D39" s="136">
        <v>130</v>
      </c>
      <c r="E39" s="199">
        <f t="shared" si="24"/>
        <v>0.25490196078431371</v>
      </c>
      <c r="F39" s="153">
        <v>943</v>
      </c>
      <c r="G39" s="22">
        <v>267</v>
      </c>
      <c r="H39" s="199"/>
      <c r="I39" s="195">
        <f t="shared" si="26"/>
        <v>-433</v>
      </c>
      <c r="J39" s="169">
        <f t="shared" si="27"/>
        <v>-0.45917285259809121</v>
      </c>
      <c r="K39" s="98">
        <v>10</v>
      </c>
      <c r="L39" s="98">
        <v>7</v>
      </c>
      <c r="M39" s="39">
        <f t="shared" si="28"/>
        <v>2.7580985344221515E-2</v>
      </c>
      <c r="N39" s="199">
        <f t="shared" si="29"/>
        <v>5.532738793710397E-2</v>
      </c>
      <c r="O39" s="188">
        <f t="shared" si="30"/>
        <v>-137</v>
      </c>
      <c r="P39" s="39">
        <f t="shared" si="31"/>
        <v>-0.51310861423220977</v>
      </c>
      <c r="Q39" s="98">
        <v>17</v>
      </c>
      <c r="R39" s="98">
        <v>11</v>
      </c>
      <c r="S39" s="39">
        <f t="shared" si="32"/>
        <v>1.078569650709367E-2</v>
      </c>
      <c r="T39" s="39">
        <f t="shared" si="33"/>
        <v>2.414323175694005E-2</v>
      </c>
      <c r="U39" s="29">
        <v>167415.38461538462</v>
      </c>
      <c r="V39" s="29">
        <v>174389.58801498127</v>
      </c>
      <c r="W39" s="170">
        <f t="shared" si="34"/>
        <v>-6974.2033995966485</v>
      </c>
      <c r="X39" s="190">
        <f t="shared" si="35"/>
        <v>-3.9992085989660781E-2</v>
      </c>
    </row>
    <row r="40" spans="1:24" x14ac:dyDescent="0.2">
      <c r="A40" s="3"/>
      <c r="B40" s="35"/>
      <c r="C40" s="158"/>
      <c r="D40" s="19"/>
      <c r="E40" s="209"/>
      <c r="F40" s="161"/>
      <c r="G40" s="19"/>
      <c r="H40" s="199"/>
      <c r="I40" s="195"/>
      <c r="J40" s="169"/>
      <c r="K40" s="98"/>
      <c r="L40" s="98"/>
      <c r="M40" s="39"/>
      <c r="N40" s="199"/>
      <c r="O40" s="188"/>
      <c r="P40" s="39"/>
      <c r="Q40" s="98"/>
      <c r="R40" s="98"/>
      <c r="S40" s="39"/>
      <c r="T40" s="189"/>
      <c r="U40" s="29"/>
      <c r="V40" s="29"/>
      <c r="W40" s="28"/>
      <c r="X40" s="190"/>
    </row>
    <row r="41" spans="1:24" s="1" customFormat="1" x14ac:dyDescent="0.2">
      <c r="A41" s="7"/>
      <c r="B41" s="34" t="s">
        <v>133</v>
      </c>
      <c r="C41" s="158">
        <v>8201</v>
      </c>
      <c r="D41" s="128">
        <f>SUM(D42:D44)</f>
        <v>4511</v>
      </c>
      <c r="E41" s="198">
        <f t="shared" ref="E41:E44" si="36">(D41/C41)</f>
        <v>0.55005487135715159</v>
      </c>
      <c r="F41" s="158">
        <v>6136</v>
      </c>
      <c r="G41" s="16">
        <v>3830</v>
      </c>
      <c r="H41" s="198">
        <f t="shared" ref="H41:H44" si="37">(G41/F41)</f>
        <v>0.62418513689700128</v>
      </c>
      <c r="I41" s="197">
        <f t="shared" ref="I41:I44" si="38">(C41-F41)</f>
        <v>2065</v>
      </c>
      <c r="J41" s="166">
        <f t="shared" ref="J41:J44" si="39">(I41/F41)</f>
        <v>0.33653846153846156</v>
      </c>
      <c r="K41" s="85"/>
      <c r="L41" s="85"/>
      <c r="M41" s="40">
        <f t="shared" ref="M41:M44" si="40">(C41/C$15)</f>
        <v>0.44351306040776595</v>
      </c>
      <c r="N41" s="198">
        <f t="shared" ref="N41:N44" si="41">(F41/F$15)</f>
        <v>0.36000938746773059</v>
      </c>
      <c r="O41" s="186">
        <f t="shared" ref="O41:O44" si="42">(D41-G41)</f>
        <v>681</v>
      </c>
      <c r="P41" s="40">
        <f t="shared" ref="P41:P44" si="43">(O41/G41)</f>
        <v>0.17780678851174936</v>
      </c>
      <c r="Q41" s="85"/>
      <c r="R41" s="85"/>
      <c r="S41" s="40">
        <f t="shared" ref="S41:S44" si="44">(D41/D$15)</f>
        <v>0.37426366879615036</v>
      </c>
      <c r="T41" s="40">
        <f t="shared" ref="T41:T44" si="45">(G41/G$15)</f>
        <v>0.3463242607830726</v>
      </c>
      <c r="U41" s="32">
        <v>239838.24717357571</v>
      </c>
      <c r="V41" s="32">
        <v>226213.3221932115</v>
      </c>
      <c r="W41" s="168">
        <f t="shared" ref="W41:W44" si="46">(U41-V41)</f>
        <v>13624.924980364216</v>
      </c>
      <c r="X41" s="187">
        <f t="shared" ref="X41:X44" si="47">(W41/V41)</f>
        <v>6.0230426962771914E-2</v>
      </c>
    </row>
    <row r="42" spans="1:24" x14ac:dyDescent="0.2">
      <c r="A42" s="3"/>
      <c r="B42" s="35" t="s">
        <v>45</v>
      </c>
      <c r="C42" s="153">
        <v>2407</v>
      </c>
      <c r="D42" s="136">
        <v>1688</v>
      </c>
      <c r="E42" s="199">
        <f t="shared" si="36"/>
        <v>0.70128791026173665</v>
      </c>
      <c r="F42" s="153">
        <v>1906</v>
      </c>
      <c r="G42" s="22">
        <v>856</v>
      </c>
      <c r="H42" s="199">
        <f t="shared" si="37"/>
        <v>0.44910807974816369</v>
      </c>
      <c r="I42" s="195">
        <f t="shared" si="38"/>
        <v>501</v>
      </c>
      <c r="J42" s="169">
        <f t="shared" si="39"/>
        <v>0.26285414480587616</v>
      </c>
      <c r="K42" s="98">
        <v>4</v>
      </c>
      <c r="L42" s="98">
        <v>5</v>
      </c>
      <c r="M42" s="39">
        <f t="shared" si="40"/>
        <v>0.13017143475204154</v>
      </c>
      <c r="N42" s="199">
        <f t="shared" si="41"/>
        <v>0.11182820934053039</v>
      </c>
      <c r="O42" s="188">
        <f t="shared" si="42"/>
        <v>832</v>
      </c>
      <c r="P42" s="39">
        <f t="shared" si="43"/>
        <v>0.9719626168224299</v>
      </c>
      <c r="Q42" s="98">
        <v>3</v>
      </c>
      <c r="R42" s="98">
        <v>5</v>
      </c>
      <c r="S42" s="39">
        <f t="shared" si="44"/>
        <v>0.14004812079980089</v>
      </c>
      <c r="T42" s="39">
        <f t="shared" si="45"/>
        <v>7.7403020164571845E-2</v>
      </c>
      <c r="U42" s="29">
        <v>244335.74466824645</v>
      </c>
      <c r="V42" s="29">
        <v>237909.59813084113</v>
      </c>
      <c r="W42" s="170">
        <f t="shared" si="46"/>
        <v>6426.1465374053223</v>
      </c>
      <c r="X42" s="190">
        <f t="shared" si="47"/>
        <v>2.7010875508566866E-2</v>
      </c>
    </row>
    <row r="43" spans="1:24" x14ac:dyDescent="0.2">
      <c r="A43" s="3"/>
      <c r="B43" s="35" t="s">
        <v>141</v>
      </c>
      <c r="C43" s="153">
        <v>3225</v>
      </c>
      <c r="D43" s="136">
        <v>710</v>
      </c>
      <c r="E43" s="199">
        <f t="shared" si="36"/>
        <v>0.22015503875968992</v>
      </c>
      <c r="F43" s="153">
        <v>2170</v>
      </c>
      <c r="G43" s="22">
        <v>1414</v>
      </c>
      <c r="H43" s="199">
        <f t="shared" si="37"/>
        <v>0.65161290322580645</v>
      </c>
      <c r="I43" s="195">
        <f t="shared" si="38"/>
        <v>1055</v>
      </c>
      <c r="J43" s="169">
        <f t="shared" si="39"/>
        <v>0.48617511520737328</v>
      </c>
      <c r="K43" s="98">
        <v>1</v>
      </c>
      <c r="L43" s="98">
        <v>2</v>
      </c>
      <c r="M43" s="39">
        <f t="shared" si="40"/>
        <v>0.17440917202963604</v>
      </c>
      <c r="N43" s="199">
        <f t="shared" si="41"/>
        <v>0.12731753109598687</v>
      </c>
      <c r="O43" s="188">
        <f t="shared" si="42"/>
        <v>-704</v>
      </c>
      <c r="P43" s="39">
        <f t="shared" si="43"/>
        <v>-0.49787835926449786</v>
      </c>
      <c r="Q43" s="98">
        <v>7</v>
      </c>
      <c r="R43" s="98">
        <v>3</v>
      </c>
      <c r="S43" s="39">
        <f t="shared" si="44"/>
        <v>5.8906496307973122E-2</v>
      </c>
      <c r="T43" s="39">
        <f t="shared" si="45"/>
        <v>0.12785966181390723</v>
      </c>
      <c r="U43" s="29">
        <v>235262.63802816902</v>
      </c>
      <c r="V43" s="29">
        <v>228095.31400282885</v>
      </c>
      <c r="W43" s="170">
        <f t="shared" si="46"/>
        <v>7167.3240253401746</v>
      </c>
      <c r="X43" s="190">
        <f t="shared" si="47"/>
        <v>3.142249570831291E-2</v>
      </c>
    </row>
    <row r="44" spans="1:24" x14ac:dyDescent="0.2">
      <c r="A44" s="3"/>
      <c r="B44" s="35" t="s">
        <v>145</v>
      </c>
      <c r="C44" s="153">
        <v>2569</v>
      </c>
      <c r="D44" s="136">
        <v>2113</v>
      </c>
      <c r="E44" s="199">
        <f t="shared" si="36"/>
        <v>0.82249902685869991</v>
      </c>
      <c r="F44" s="153">
        <v>2060</v>
      </c>
      <c r="G44" s="22">
        <v>1560</v>
      </c>
      <c r="H44" s="199">
        <f t="shared" si="37"/>
        <v>0.75728155339805825</v>
      </c>
      <c r="I44" s="195">
        <f t="shared" si="38"/>
        <v>509</v>
      </c>
      <c r="J44" s="169">
        <f t="shared" si="39"/>
        <v>0.24708737864077671</v>
      </c>
      <c r="K44" s="98">
        <v>3</v>
      </c>
      <c r="L44" s="98">
        <v>4</v>
      </c>
      <c r="M44" s="39">
        <f t="shared" si="40"/>
        <v>0.13893245362608836</v>
      </c>
      <c r="N44" s="199">
        <f t="shared" si="41"/>
        <v>0.12086364703121333</v>
      </c>
      <c r="O44" s="188">
        <f t="shared" si="42"/>
        <v>553</v>
      </c>
      <c r="P44" s="39">
        <f t="shared" si="43"/>
        <v>0.3544871794871795</v>
      </c>
      <c r="Q44" s="98">
        <v>1</v>
      </c>
      <c r="R44" s="98">
        <v>2</v>
      </c>
      <c r="S44" s="39">
        <f t="shared" si="44"/>
        <v>0.17530905168837635</v>
      </c>
      <c r="T44" s="39">
        <f t="shared" si="45"/>
        <v>0.14106157880459355</v>
      </c>
      <c r="U44" s="29">
        <v>237782.83151916706</v>
      </c>
      <c r="V44" s="29">
        <v>218089.50897435896</v>
      </c>
      <c r="W44" s="170">
        <f t="shared" si="46"/>
        <v>19693.322544808092</v>
      </c>
      <c r="X44" s="190">
        <f t="shared" si="47"/>
        <v>9.0299265826323902E-2</v>
      </c>
    </row>
    <row r="45" spans="1:24" x14ac:dyDescent="0.2">
      <c r="A45" s="3"/>
      <c r="B45" s="35"/>
      <c r="C45" s="158"/>
      <c r="D45" s="19"/>
      <c r="E45" s="209"/>
      <c r="F45" s="161"/>
      <c r="G45" s="19"/>
      <c r="H45" s="199"/>
      <c r="I45" s="195"/>
      <c r="J45" s="169"/>
      <c r="K45" s="98"/>
      <c r="L45" s="98"/>
      <c r="M45" s="39"/>
      <c r="N45" s="199"/>
      <c r="O45" s="188"/>
      <c r="P45" s="39"/>
      <c r="Q45" s="98"/>
      <c r="R45" s="98"/>
      <c r="S45" s="39"/>
      <c r="T45" s="189"/>
      <c r="U45" s="29"/>
      <c r="V45" s="29"/>
      <c r="W45" s="28"/>
      <c r="X45" s="190"/>
    </row>
    <row r="46" spans="1:24" s="1" customFormat="1" x14ac:dyDescent="0.2">
      <c r="A46" s="7"/>
      <c r="B46" s="34" t="s">
        <v>17</v>
      </c>
      <c r="C46" s="158">
        <v>1895</v>
      </c>
      <c r="D46" s="128">
        <f>SUM(D47:D49)</f>
        <v>1501</v>
      </c>
      <c r="E46" s="198">
        <f t="shared" ref="E46:E49" si="48">(D46/C46)</f>
        <v>0.79208443271767814</v>
      </c>
      <c r="F46" s="158">
        <v>1803</v>
      </c>
      <c r="G46" s="16">
        <v>1722</v>
      </c>
      <c r="H46" s="198">
        <f t="shared" ref="H46:H49" si="49">(G46/F46)</f>
        <v>0.95507487520798673</v>
      </c>
      <c r="I46" s="197">
        <f t="shared" ref="I46:I49" si="50">(C46-F46)</f>
        <v>92</v>
      </c>
      <c r="J46" s="166">
        <f t="shared" ref="J46:J49" si="51">(I46/F46)</f>
        <v>5.1026067665002776E-2</v>
      </c>
      <c r="K46" s="85"/>
      <c r="L46" s="85"/>
      <c r="M46" s="40">
        <f t="shared" ref="M46:M49" si="52">(C46/C$15)</f>
        <v>0.10248228868097993</v>
      </c>
      <c r="N46" s="198">
        <f t="shared" ref="N46:N49" si="53">(F46/F$15)</f>
        <v>0.10578502698896973</v>
      </c>
      <c r="O46" s="186">
        <f t="shared" ref="O46:O49" si="54">(D46-G46)</f>
        <v>-221</v>
      </c>
      <c r="P46" s="40">
        <f t="shared" ref="P46:P49" si="55">(O46/G46)</f>
        <v>-0.12833914053426249</v>
      </c>
      <c r="Q46" s="85"/>
      <c r="R46" s="85"/>
      <c r="S46" s="40">
        <f t="shared" ref="S46:S49" si="56">(D46/D$15)</f>
        <v>0.12453331120882767</v>
      </c>
      <c r="T46" s="40">
        <f t="shared" ref="T46:T49" si="57">(G46/G$15)</f>
        <v>0.15571028121891672</v>
      </c>
      <c r="U46" s="32">
        <v>252142.41163556531</v>
      </c>
      <c r="V46" s="32">
        <v>209022.14924506389</v>
      </c>
      <c r="W46" s="168">
        <f t="shared" ref="W46:W49" si="58">(U46-V46)</f>
        <v>43120.262390501419</v>
      </c>
      <c r="X46" s="187">
        <f t="shared" ref="X46:X49" si="59">(W46/V46)</f>
        <v>0.20629518233470043</v>
      </c>
    </row>
    <row r="47" spans="1:24" x14ac:dyDescent="0.2">
      <c r="A47" s="3"/>
      <c r="B47" s="35" t="s">
        <v>112</v>
      </c>
      <c r="C47" s="153">
        <v>430</v>
      </c>
      <c r="D47" s="136">
        <v>190</v>
      </c>
      <c r="E47" s="199">
        <f t="shared" si="48"/>
        <v>0.44186046511627908</v>
      </c>
      <c r="F47" s="153">
        <v>236</v>
      </c>
      <c r="G47" s="22">
        <v>236</v>
      </c>
      <c r="H47" s="199">
        <f t="shared" si="49"/>
        <v>1</v>
      </c>
      <c r="I47" s="195">
        <f t="shared" si="50"/>
        <v>194</v>
      </c>
      <c r="J47" s="169">
        <f t="shared" si="51"/>
        <v>0.82203389830508478</v>
      </c>
      <c r="K47" s="98">
        <v>11</v>
      </c>
      <c r="L47" s="98">
        <v>12</v>
      </c>
      <c r="M47" s="39">
        <f t="shared" si="52"/>
        <v>2.3254556270618138E-2</v>
      </c>
      <c r="N47" s="199">
        <f t="shared" si="53"/>
        <v>1.3846514902605023E-2</v>
      </c>
      <c r="O47" s="188">
        <f t="shared" si="54"/>
        <v>-46</v>
      </c>
      <c r="P47" s="39">
        <f t="shared" si="55"/>
        <v>-0.19491525423728814</v>
      </c>
      <c r="Q47" s="98">
        <v>15</v>
      </c>
      <c r="R47" s="98">
        <v>12</v>
      </c>
      <c r="S47" s="39">
        <f t="shared" si="56"/>
        <v>1.5763710279598442E-2</v>
      </c>
      <c r="T47" s="39">
        <f t="shared" si="57"/>
        <v>2.1340084998643639E-2</v>
      </c>
      <c r="U47" s="29">
        <v>237047.83684210526</v>
      </c>
      <c r="V47" s="29">
        <v>227001.69491525425</v>
      </c>
      <c r="W47" s="170">
        <f t="shared" si="58"/>
        <v>10046.141926851007</v>
      </c>
      <c r="X47" s="190">
        <f t="shared" si="59"/>
        <v>4.425580139655564E-2</v>
      </c>
    </row>
    <row r="48" spans="1:24" x14ac:dyDescent="0.2">
      <c r="A48" s="3"/>
      <c r="B48" s="35" t="s">
        <v>144</v>
      </c>
      <c r="C48" s="153">
        <v>776</v>
      </c>
      <c r="D48" s="136">
        <v>696</v>
      </c>
      <c r="E48" s="199">
        <f t="shared" si="48"/>
        <v>0.89690721649484539</v>
      </c>
      <c r="F48" s="153">
        <v>869</v>
      </c>
      <c r="G48" s="22">
        <v>797</v>
      </c>
      <c r="H48" s="199">
        <f t="shared" si="49"/>
        <v>0.91714614499424629</v>
      </c>
      <c r="I48" s="195">
        <f t="shared" si="50"/>
        <v>-93</v>
      </c>
      <c r="J48" s="169">
        <f t="shared" si="51"/>
        <v>-0.10701956271576525</v>
      </c>
      <c r="K48" s="98">
        <v>8</v>
      </c>
      <c r="L48" s="98">
        <v>8</v>
      </c>
      <c r="M48" s="39">
        <f t="shared" si="52"/>
        <v>4.1966362013952735E-2</v>
      </c>
      <c r="N48" s="199">
        <f t="shared" si="53"/>
        <v>5.0985684111710866E-2</v>
      </c>
      <c r="O48" s="188">
        <f t="shared" si="54"/>
        <v>-101</v>
      </c>
      <c r="P48" s="39">
        <f t="shared" si="55"/>
        <v>-0.12672521957340024</v>
      </c>
      <c r="Q48" s="98">
        <v>8</v>
      </c>
      <c r="R48" s="98">
        <v>6</v>
      </c>
      <c r="S48" s="39">
        <f t="shared" si="56"/>
        <v>5.7744959761055342E-2</v>
      </c>
      <c r="T48" s="39">
        <f t="shared" si="57"/>
        <v>7.2067998914910933E-2</v>
      </c>
      <c r="U48" s="29">
        <v>258835.55028735631</v>
      </c>
      <c r="V48" s="29">
        <v>206675.28230865748</v>
      </c>
      <c r="W48" s="170">
        <f t="shared" si="58"/>
        <v>52160.26797869883</v>
      </c>
      <c r="X48" s="190">
        <f t="shared" si="59"/>
        <v>0.25237787216760887</v>
      </c>
    </row>
    <row r="49" spans="1:24" x14ac:dyDescent="0.2">
      <c r="A49" s="3"/>
      <c r="B49" s="35" t="s">
        <v>148</v>
      </c>
      <c r="C49" s="153">
        <v>689</v>
      </c>
      <c r="D49" s="136">
        <v>615</v>
      </c>
      <c r="E49" s="199">
        <f t="shared" si="48"/>
        <v>0.89259796806966618</v>
      </c>
      <c r="F49" s="153">
        <v>698</v>
      </c>
      <c r="G49" s="22">
        <v>689</v>
      </c>
      <c r="H49" s="199">
        <f t="shared" si="49"/>
        <v>0.9871060171919771</v>
      </c>
      <c r="I49" s="195">
        <f t="shared" si="50"/>
        <v>-9</v>
      </c>
      <c r="J49" s="169">
        <f t="shared" si="51"/>
        <v>-1.2893982808022923E-2</v>
      </c>
      <c r="K49" s="98">
        <v>23</v>
      </c>
      <c r="L49" s="98">
        <v>10</v>
      </c>
      <c r="M49" s="39">
        <f t="shared" si="52"/>
        <v>3.7261370396409067E-2</v>
      </c>
      <c r="N49" s="199">
        <f t="shared" si="53"/>
        <v>4.0952827974653834E-2</v>
      </c>
      <c r="O49" s="188">
        <f t="shared" si="54"/>
        <v>-74</v>
      </c>
      <c r="P49" s="39">
        <f t="shared" si="55"/>
        <v>-0.10740203193033382</v>
      </c>
      <c r="Q49" s="98">
        <v>22</v>
      </c>
      <c r="R49" s="98">
        <v>8</v>
      </c>
      <c r="S49" s="39">
        <f t="shared" si="56"/>
        <v>5.1024641168173901E-2</v>
      </c>
      <c r="T49" s="39">
        <f t="shared" si="57"/>
        <v>6.2302197305362149E-2</v>
      </c>
      <c r="U49" s="29">
        <v>180524.2</v>
      </c>
      <c r="V49" s="29">
        <v>205578.43396226416</v>
      </c>
      <c r="W49" s="170">
        <f t="shared" si="58"/>
        <v>-25054.233962264145</v>
      </c>
      <c r="X49" s="190">
        <f t="shared" si="59"/>
        <v>-0.12187189813335714</v>
      </c>
    </row>
    <row r="50" spans="1:24" x14ac:dyDescent="0.2">
      <c r="A50" s="3"/>
      <c r="B50" s="35"/>
      <c r="C50" s="158"/>
      <c r="D50" s="19"/>
      <c r="E50" s="209"/>
      <c r="F50" s="161"/>
      <c r="G50" s="22"/>
      <c r="H50" s="199"/>
      <c r="I50" s="195"/>
      <c r="J50" s="169"/>
      <c r="K50" s="98"/>
      <c r="L50" s="98"/>
      <c r="M50" s="39"/>
      <c r="N50" s="199"/>
      <c r="O50" s="188"/>
      <c r="P50" s="39"/>
      <c r="Q50" s="98"/>
      <c r="R50" s="98"/>
      <c r="S50" s="39"/>
      <c r="T50" s="189"/>
      <c r="U50" s="29"/>
      <c r="V50" s="29"/>
      <c r="W50" s="28"/>
      <c r="X50" s="190"/>
    </row>
    <row r="51" spans="1:24" s="1" customFormat="1" x14ac:dyDescent="0.2">
      <c r="A51" s="7"/>
      <c r="B51" s="34" t="s">
        <v>21</v>
      </c>
      <c r="C51" s="158">
        <v>419</v>
      </c>
      <c r="D51" s="128">
        <f>SUM(D52:D54)</f>
        <v>356</v>
      </c>
      <c r="E51" s="198">
        <f t="shared" ref="E51:E54" si="60">(D51/C51)</f>
        <v>0.84964200477326968</v>
      </c>
      <c r="F51" s="158">
        <v>284</v>
      </c>
      <c r="G51" s="16">
        <v>262</v>
      </c>
      <c r="H51" s="198">
        <f t="shared" ref="H51:H54" si="61">(G51/F51)</f>
        <v>0.92253521126760563</v>
      </c>
      <c r="I51" s="197">
        <f t="shared" ref="I51:I54" si="62">(C51-F51)</f>
        <v>135</v>
      </c>
      <c r="J51" s="166">
        <f t="shared" ref="J51:J54" si="63">(I51/F51)</f>
        <v>0.47535211267605632</v>
      </c>
      <c r="K51" s="85"/>
      <c r="L51" s="85"/>
      <c r="M51" s="40">
        <f t="shared" ref="M51:M54" si="64">(C51/C$15)</f>
        <v>2.2659672272997675E-2</v>
      </c>
      <c r="N51" s="198">
        <f t="shared" ref="N51:N54" si="65">(F51/F$15)</f>
        <v>1.6662755221778926E-2</v>
      </c>
      <c r="O51" s="186">
        <f t="shared" ref="O51:O54" si="66">(D51-G51)</f>
        <v>94</v>
      </c>
      <c r="P51" s="40">
        <f t="shared" ref="P51:P54" si="67">(O51/G51)</f>
        <v>0.35877862595419846</v>
      </c>
      <c r="Q51" s="85"/>
      <c r="R51" s="85"/>
      <c r="S51" s="40">
        <f t="shared" ref="S51:S54" si="68">(D51/D$15)</f>
        <v>2.9536215050194971E-2</v>
      </c>
      <c r="T51" s="40">
        <f t="shared" ref="T51:T54" si="69">(G51/G$15)</f>
        <v>2.369111131205353E-2</v>
      </c>
      <c r="U51" s="32">
        <v>287910.07303370786</v>
      </c>
      <c r="V51" s="32">
        <v>274436.51908396947</v>
      </c>
      <c r="W51" s="168">
        <f t="shared" ref="W51:W54" si="70">(U51-V51)</f>
        <v>13473.553949738387</v>
      </c>
      <c r="X51" s="187">
        <f t="shared" ref="X51:X54" si="71">(W51/V51)</f>
        <v>4.9095339041288003E-2</v>
      </c>
    </row>
    <row r="52" spans="1:24" x14ac:dyDescent="0.2">
      <c r="A52" s="3"/>
      <c r="B52" s="35" t="s">
        <v>149</v>
      </c>
      <c r="C52" s="153">
        <v>65</v>
      </c>
      <c r="D52" s="136">
        <v>25</v>
      </c>
      <c r="E52" s="199">
        <f t="shared" si="60"/>
        <v>0.38461538461538464</v>
      </c>
      <c r="F52" s="153">
        <v>41</v>
      </c>
      <c r="G52" s="22">
        <v>25</v>
      </c>
      <c r="H52" s="199">
        <f t="shared" si="61"/>
        <v>0.6097560975609756</v>
      </c>
      <c r="I52" s="195">
        <f t="shared" si="62"/>
        <v>24</v>
      </c>
      <c r="J52" s="169">
        <f t="shared" si="63"/>
        <v>0.58536585365853655</v>
      </c>
      <c r="K52" s="98">
        <v>20</v>
      </c>
      <c r="L52" s="98">
        <v>22</v>
      </c>
      <c r="M52" s="39">
        <f t="shared" si="64"/>
        <v>3.5152236223027419E-3</v>
      </c>
      <c r="N52" s="199">
        <f t="shared" si="65"/>
        <v>2.4055386059610418E-3</v>
      </c>
      <c r="O52" s="188">
        <f t="shared" si="66"/>
        <v>0</v>
      </c>
      <c r="P52" s="39">
        <f t="shared" si="67"/>
        <v>0</v>
      </c>
      <c r="Q52" s="98">
        <v>22</v>
      </c>
      <c r="R52" s="98">
        <v>23</v>
      </c>
      <c r="S52" s="39">
        <f t="shared" si="68"/>
        <v>2.074172405210321E-3</v>
      </c>
      <c r="T52" s="39">
        <f t="shared" si="69"/>
        <v>2.2606022244325888E-3</v>
      </c>
      <c r="U52" s="29">
        <v>242520</v>
      </c>
      <c r="V52" s="29">
        <v>263840</v>
      </c>
      <c r="W52" s="170">
        <f t="shared" si="70"/>
        <v>-21320</v>
      </c>
      <c r="X52" s="190">
        <f t="shared" si="71"/>
        <v>-8.0806549423893273E-2</v>
      </c>
    </row>
    <row r="53" spans="1:24" x14ac:dyDescent="0.2">
      <c r="A53" s="3"/>
      <c r="B53" s="35" t="s">
        <v>165</v>
      </c>
      <c r="C53" s="153">
        <v>107</v>
      </c>
      <c r="D53" s="136">
        <v>86</v>
      </c>
      <c r="E53" s="199">
        <f t="shared" si="60"/>
        <v>0.80373831775700932</v>
      </c>
      <c r="F53" s="153">
        <v>43</v>
      </c>
      <c r="G53" s="22">
        <v>43</v>
      </c>
      <c r="H53" s="199">
        <f t="shared" si="61"/>
        <v>1</v>
      </c>
      <c r="I53" s="195">
        <f t="shared" si="62"/>
        <v>64</v>
      </c>
      <c r="J53" s="169">
        <f t="shared" si="63"/>
        <v>1.4883720930232558</v>
      </c>
      <c r="K53" s="98">
        <v>18</v>
      </c>
      <c r="L53" s="98">
        <v>21</v>
      </c>
      <c r="M53" s="39">
        <f t="shared" si="64"/>
        <v>5.7865988859445135E-3</v>
      </c>
      <c r="N53" s="199">
        <f t="shared" si="65"/>
        <v>2.5228819525932879E-3</v>
      </c>
      <c r="O53" s="188">
        <f t="shared" si="66"/>
        <v>43</v>
      </c>
      <c r="P53" s="39">
        <f t="shared" si="67"/>
        <v>1</v>
      </c>
      <c r="Q53" s="98">
        <v>18</v>
      </c>
      <c r="R53" s="98">
        <v>20</v>
      </c>
      <c r="S53" s="39">
        <f t="shared" si="68"/>
        <v>7.1351530739235045E-3</v>
      </c>
      <c r="T53" s="39">
        <f t="shared" si="69"/>
        <v>3.8882358260240528E-3</v>
      </c>
      <c r="U53" s="29">
        <v>440588.53488372092</v>
      </c>
      <c r="V53" s="29">
        <v>391132.34883720928</v>
      </c>
      <c r="W53" s="170">
        <f t="shared" si="70"/>
        <v>49456.186046511633</v>
      </c>
      <c r="X53" s="190">
        <f t="shared" si="71"/>
        <v>0.12644360967212015</v>
      </c>
    </row>
    <row r="54" spans="1:24" x14ac:dyDescent="0.2">
      <c r="A54" s="3"/>
      <c r="B54" s="35" t="s">
        <v>111</v>
      </c>
      <c r="C54" s="153">
        <v>247</v>
      </c>
      <c r="D54" s="136">
        <v>245</v>
      </c>
      <c r="E54" s="199">
        <f t="shared" si="60"/>
        <v>0.9919028340080972</v>
      </c>
      <c r="F54" s="153">
        <v>200</v>
      </c>
      <c r="G54" s="22">
        <v>194</v>
      </c>
      <c r="H54" s="199">
        <f t="shared" si="61"/>
        <v>0.97</v>
      </c>
      <c r="I54" s="195">
        <f t="shared" si="62"/>
        <v>47</v>
      </c>
      <c r="J54" s="169">
        <f t="shared" si="63"/>
        <v>0.23499999999999999</v>
      </c>
      <c r="K54" s="98">
        <v>16</v>
      </c>
      <c r="L54" s="98">
        <v>14</v>
      </c>
      <c r="M54" s="39">
        <f t="shared" si="64"/>
        <v>1.3357849764750419E-2</v>
      </c>
      <c r="N54" s="199">
        <f t="shared" si="65"/>
        <v>1.1734334663224596E-2</v>
      </c>
      <c r="O54" s="188">
        <f t="shared" si="66"/>
        <v>51</v>
      </c>
      <c r="P54" s="39">
        <f t="shared" si="67"/>
        <v>0.26288659793814434</v>
      </c>
      <c r="Q54" s="98">
        <v>11</v>
      </c>
      <c r="R54" s="98">
        <v>13</v>
      </c>
      <c r="S54" s="39">
        <f t="shared" si="68"/>
        <v>2.0326889571061147E-2</v>
      </c>
      <c r="T54" s="39">
        <f t="shared" si="69"/>
        <v>1.7542273261596891E-2</v>
      </c>
      <c r="U54" s="29">
        <v>238948.45714285714</v>
      </c>
      <c r="V54" s="29">
        <v>249936.47938144329</v>
      </c>
      <c r="W54" s="170">
        <f t="shared" si="70"/>
        <v>-10988.022238586156</v>
      </c>
      <c r="X54" s="190">
        <f t="shared" si="71"/>
        <v>-4.3963259248029442E-2</v>
      </c>
    </row>
    <row r="55" spans="1:24" x14ac:dyDescent="0.2">
      <c r="A55" s="3"/>
      <c r="B55" s="35"/>
      <c r="C55" s="158"/>
      <c r="D55" s="19"/>
      <c r="E55" s="209"/>
      <c r="F55" s="161"/>
      <c r="G55" s="22"/>
      <c r="H55" s="199"/>
      <c r="I55" s="195"/>
      <c r="J55" s="169"/>
      <c r="K55" s="98"/>
      <c r="L55" s="98"/>
      <c r="M55" s="39"/>
      <c r="N55" s="199"/>
      <c r="O55" s="188"/>
      <c r="P55" s="39"/>
      <c r="Q55" s="98"/>
      <c r="R55" s="98"/>
      <c r="S55" s="39"/>
      <c r="T55" s="189"/>
      <c r="U55" s="29"/>
      <c r="V55" s="29"/>
      <c r="W55" s="28"/>
      <c r="X55" s="190"/>
    </row>
    <row r="56" spans="1:24" s="1" customFormat="1" x14ac:dyDescent="0.2">
      <c r="A56" s="7"/>
      <c r="B56" s="34" t="s">
        <v>134</v>
      </c>
      <c r="C56" s="158">
        <v>687</v>
      </c>
      <c r="D56" s="128">
        <f>SUM(D57:D61)</f>
        <v>587</v>
      </c>
      <c r="E56" s="198">
        <f t="shared" ref="E56:E61" si="72">(D56/C56)</f>
        <v>0.85443959243085876</v>
      </c>
      <c r="F56" s="158">
        <v>386</v>
      </c>
      <c r="G56" s="16">
        <v>324</v>
      </c>
      <c r="H56" s="198">
        <f t="shared" ref="H56:H60" si="73">(G56/F56)</f>
        <v>0.8393782383419689</v>
      </c>
      <c r="I56" s="197">
        <f t="shared" ref="I56:I61" si="74">(C56-F56)</f>
        <v>301</v>
      </c>
      <c r="J56" s="166">
        <f t="shared" ref="J56:J61" si="75">(I56/F56)</f>
        <v>0.77979274611398963</v>
      </c>
      <c r="K56" s="85"/>
      <c r="L56" s="85"/>
      <c r="M56" s="40">
        <f t="shared" ref="M56:M61" si="76">(C56/C$15)</f>
        <v>3.7153209669568976E-2</v>
      </c>
      <c r="N56" s="198">
        <f t="shared" ref="N56:N61" si="77">(F56/F$15)</f>
        <v>2.2647265900023469E-2</v>
      </c>
      <c r="O56" s="186">
        <f t="shared" ref="O56:O61" si="78">(D56-G56)</f>
        <v>263</v>
      </c>
      <c r="P56" s="40">
        <f t="shared" ref="P56:P61" si="79">(O56/G56)</f>
        <v>0.81172839506172845</v>
      </c>
      <c r="Q56" s="85"/>
      <c r="R56" s="85"/>
      <c r="S56" s="40">
        <f t="shared" ref="S56:S61" si="80">(D56/D$15)</f>
        <v>4.8701568074338342E-2</v>
      </c>
      <c r="T56" s="40">
        <f t="shared" ref="T56:T61" si="81">(G56/G$15)</f>
        <v>2.9297404828646352E-2</v>
      </c>
      <c r="U56" s="32">
        <v>225546.67461669506</v>
      </c>
      <c r="V56" s="32">
        <v>259870.49074074073</v>
      </c>
      <c r="W56" s="168">
        <f t="shared" ref="W56:W61" si="82">(U56-V56)</f>
        <v>-34323.816124045668</v>
      </c>
      <c r="X56" s="187">
        <f t="shared" ref="X56:X61" si="83">(W56/V56)</f>
        <v>-0.13208046833716397</v>
      </c>
    </row>
    <row r="57" spans="1:24" x14ac:dyDescent="0.2">
      <c r="A57" s="3"/>
      <c r="B57" s="35" t="s">
        <v>150</v>
      </c>
      <c r="C57" s="153">
        <v>65</v>
      </c>
      <c r="D57" s="136">
        <v>65</v>
      </c>
      <c r="E57" s="199">
        <f t="shared" si="72"/>
        <v>1</v>
      </c>
      <c r="F57" s="153">
        <v>85</v>
      </c>
      <c r="G57" s="22">
        <v>49</v>
      </c>
      <c r="H57" s="199">
        <f t="shared" si="73"/>
        <v>0.57647058823529407</v>
      </c>
      <c r="I57" s="195">
        <f t="shared" si="74"/>
        <v>-20</v>
      </c>
      <c r="J57" s="169">
        <f t="shared" si="75"/>
        <v>-0.23529411764705882</v>
      </c>
      <c r="K57" s="98">
        <v>21</v>
      </c>
      <c r="L57" s="98">
        <v>17</v>
      </c>
      <c r="M57" s="39">
        <f t="shared" si="76"/>
        <v>3.5152236223027419E-3</v>
      </c>
      <c r="N57" s="199">
        <f t="shared" si="77"/>
        <v>4.9870922318704528E-3</v>
      </c>
      <c r="O57" s="188">
        <f t="shared" si="78"/>
        <v>16</v>
      </c>
      <c r="P57" s="39">
        <f t="shared" si="79"/>
        <v>0.32653061224489793</v>
      </c>
      <c r="Q57" s="98">
        <v>20</v>
      </c>
      <c r="R57" s="98">
        <v>19</v>
      </c>
      <c r="S57" s="39">
        <f t="shared" si="80"/>
        <v>5.392848253546835E-3</v>
      </c>
      <c r="T57" s="39">
        <f t="shared" si="81"/>
        <v>4.4307803598878743E-3</v>
      </c>
      <c r="U57" s="29">
        <v>179305.61538461538</v>
      </c>
      <c r="V57" s="29">
        <v>148203.12244897959</v>
      </c>
      <c r="W57" s="170">
        <f t="shared" si="82"/>
        <v>31102.49293563579</v>
      </c>
      <c r="X57" s="190">
        <f t="shared" si="83"/>
        <v>0.20986395172843364</v>
      </c>
    </row>
    <row r="58" spans="1:24" x14ac:dyDescent="0.2">
      <c r="A58" s="3"/>
      <c r="B58" s="35" t="s">
        <v>140</v>
      </c>
      <c r="C58" s="153">
        <v>188</v>
      </c>
      <c r="D58" s="136">
        <v>188</v>
      </c>
      <c r="E58" s="199">
        <f t="shared" si="72"/>
        <v>1</v>
      </c>
      <c r="F58" s="153">
        <v>78</v>
      </c>
      <c r="G58" s="22">
        <v>78</v>
      </c>
      <c r="H58" s="199">
        <f t="shared" si="73"/>
        <v>1</v>
      </c>
      <c r="I58" s="195">
        <f t="shared" si="74"/>
        <v>110</v>
      </c>
      <c r="J58" s="169">
        <f t="shared" si="75"/>
        <v>1.4102564102564104</v>
      </c>
      <c r="K58" s="98">
        <v>17</v>
      </c>
      <c r="L58" s="98">
        <v>19</v>
      </c>
      <c r="M58" s="39">
        <f t="shared" si="76"/>
        <v>1.016710832296793E-2</v>
      </c>
      <c r="N58" s="199">
        <f t="shared" si="77"/>
        <v>4.5763905186575922E-3</v>
      </c>
      <c r="O58" s="188">
        <f t="shared" si="78"/>
        <v>110</v>
      </c>
      <c r="P58" s="39">
        <f t="shared" si="79"/>
        <v>1.4102564102564104</v>
      </c>
      <c r="Q58" s="98">
        <v>16</v>
      </c>
      <c r="R58" s="98">
        <v>17</v>
      </c>
      <c r="S58" s="39">
        <f t="shared" si="80"/>
        <v>1.5597776487181615E-2</v>
      </c>
      <c r="T58" s="39">
        <f t="shared" si="81"/>
        <v>7.0530789402296771E-3</v>
      </c>
      <c r="U58" s="29">
        <v>203043.28723404257</v>
      </c>
      <c r="V58" s="29">
        <v>238302.84615384616</v>
      </c>
      <c r="W58" s="170">
        <f t="shared" si="82"/>
        <v>-35259.558919803589</v>
      </c>
      <c r="X58" s="190">
        <f t="shared" si="83"/>
        <v>-0.14796113218488519</v>
      </c>
    </row>
    <row r="59" spans="1:24" x14ac:dyDescent="0.2">
      <c r="A59" s="3"/>
      <c r="B59" s="35" t="s">
        <v>151</v>
      </c>
      <c r="C59" s="153">
        <v>25</v>
      </c>
      <c r="D59" s="136">
        <v>25</v>
      </c>
      <c r="E59" s="199">
        <f t="shared" si="72"/>
        <v>1</v>
      </c>
      <c r="F59" s="153">
        <v>28</v>
      </c>
      <c r="G59" s="22">
        <v>28</v>
      </c>
      <c r="H59" s="199">
        <f t="shared" si="73"/>
        <v>1</v>
      </c>
      <c r="I59" s="195">
        <f t="shared" si="74"/>
        <v>-3</v>
      </c>
      <c r="J59" s="169">
        <f t="shared" si="75"/>
        <v>-0.10714285714285714</v>
      </c>
      <c r="K59" s="98">
        <v>24</v>
      </c>
      <c r="L59" s="98">
        <v>23</v>
      </c>
      <c r="M59" s="39">
        <f t="shared" si="76"/>
        <v>1.3520090855010545E-3</v>
      </c>
      <c r="N59" s="199">
        <f t="shared" si="77"/>
        <v>1.6428068528514432E-3</v>
      </c>
      <c r="O59" s="188">
        <f t="shared" si="78"/>
        <v>-3</v>
      </c>
      <c r="P59" s="39">
        <f t="shared" si="79"/>
        <v>-0.10714285714285714</v>
      </c>
      <c r="Q59" s="98">
        <v>22</v>
      </c>
      <c r="R59" s="98">
        <v>22</v>
      </c>
      <c r="S59" s="39">
        <f t="shared" si="80"/>
        <v>2.074172405210321E-3</v>
      </c>
      <c r="T59" s="39">
        <f t="shared" si="81"/>
        <v>2.5318744913644994E-3</v>
      </c>
      <c r="U59" s="29">
        <v>256593.48</v>
      </c>
      <c r="V59" s="29">
        <v>211965.10714285713</v>
      </c>
      <c r="W59" s="170">
        <f t="shared" si="82"/>
        <v>44628.37285714288</v>
      </c>
      <c r="X59" s="190">
        <f t="shared" si="83"/>
        <v>0.21054584624187653</v>
      </c>
    </row>
    <row r="60" spans="1:24" x14ac:dyDescent="0.2">
      <c r="A60" s="3"/>
      <c r="B60" s="35" t="s">
        <v>139</v>
      </c>
      <c r="C60" s="153">
        <v>339</v>
      </c>
      <c r="D60" s="136">
        <v>241</v>
      </c>
      <c r="E60" s="199">
        <f t="shared" si="72"/>
        <v>0.71091445427728617</v>
      </c>
      <c r="F60" s="153">
        <v>145</v>
      </c>
      <c r="G60" s="22">
        <v>119</v>
      </c>
      <c r="H60" s="199">
        <f t="shared" si="73"/>
        <v>0.82068965517241377</v>
      </c>
      <c r="I60" s="195">
        <f t="shared" si="74"/>
        <v>194</v>
      </c>
      <c r="J60" s="169">
        <f t="shared" si="75"/>
        <v>1.3379310344827586</v>
      </c>
      <c r="K60" s="98">
        <v>13</v>
      </c>
      <c r="L60" s="98">
        <v>16</v>
      </c>
      <c r="M60" s="39">
        <f t="shared" si="76"/>
        <v>1.8333243199394299E-2</v>
      </c>
      <c r="N60" s="199">
        <f t="shared" si="77"/>
        <v>8.5073926308378307E-3</v>
      </c>
      <c r="O60" s="188">
        <f t="shared" si="78"/>
        <v>122</v>
      </c>
      <c r="P60" s="39">
        <f t="shared" si="79"/>
        <v>1.0252100840336134</v>
      </c>
      <c r="Q60" s="98">
        <v>12</v>
      </c>
      <c r="R60" s="98">
        <v>15</v>
      </c>
      <c r="S60" s="39">
        <f t="shared" si="80"/>
        <v>1.9995021986227494E-2</v>
      </c>
      <c r="T60" s="39">
        <f t="shared" si="81"/>
        <v>1.0760466588299123E-2</v>
      </c>
      <c r="U60" s="29">
        <v>210988.21576763486</v>
      </c>
      <c r="V60" s="29">
        <v>294309.53781512607</v>
      </c>
      <c r="W60" s="170">
        <f t="shared" si="82"/>
        <v>-83321.322047491209</v>
      </c>
      <c r="X60" s="190">
        <f t="shared" si="83"/>
        <v>-0.2831077873522076</v>
      </c>
    </row>
    <row r="61" spans="1:24" x14ac:dyDescent="0.2">
      <c r="A61" s="3"/>
      <c r="B61" s="35" t="s">
        <v>152</v>
      </c>
      <c r="C61" s="153">
        <v>70</v>
      </c>
      <c r="D61" s="136">
        <v>68</v>
      </c>
      <c r="E61" s="199">
        <f t="shared" si="72"/>
        <v>0.97142857142857142</v>
      </c>
      <c r="F61" s="153">
        <v>50</v>
      </c>
      <c r="G61" s="22">
        <v>50</v>
      </c>
      <c r="H61" s="199">
        <f>(G61/F61)</f>
        <v>1</v>
      </c>
      <c r="I61" s="195">
        <f t="shared" si="74"/>
        <v>20</v>
      </c>
      <c r="J61" s="169">
        <f t="shared" si="75"/>
        <v>0.4</v>
      </c>
      <c r="K61" s="98">
        <v>19</v>
      </c>
      <c r="L61" s="98">
        <v>20</v>
      </c>
      <c r="M61" s="39">
        <f t="shared" si="76"/>
        <v>3.7856254394029528E-3</v>
      </c>
      <c r="N61" s="199">
        <f t="shared" si="77"/>
        <v>2.933583665806149E-3</v>
      </c>
      <c r="O61" s="188">
        <f t="shared" si="78"/>
        <v>18</v>
      </c>
      <c r="P61" s="39">
        <f t="shared" si="79"/>
        <v>0.36</v>
      </c>
      <c r="Q61" s="98">
        <v>19</v>
      </c>
      <c r="R61" s="98">
        <v>18</v>
      </c>
      <c r="S61" s="39">
        <f t="shared" si="80"/>
        <v>5.6417489421720732E-3</v>
      </c>
      <c r="T61" s="39">
        <f t="shared" si="81"/>
        <v>4.5212044488651777E-3</v>
      </c>
      <c r="U61" s="29">
        <v>372145.5588235294</v>
      </c>
      <c r="V61" s="29">
        <v>347812.12</v>
      </c>
      <c r="W61" s="170">
        <f t="shared" si="82"/>
        <v>24333.438823529403</v>
      </c>
      <c r="X61" s="190">
        <f t="shared" si="83"/>
        <v>6.9961445919507925E-2</v>
      </c>
    </row>
    <row r="62" spans="1:24" x14ac:dyDescent="0.2">
      <c r="A62" s="3"/>
      <c r="B62" s="35"/>
      <c r="C62" s="158"/>
      <c r="D62" s="19"/>
      <c r="E62" s="209"/>
      <c r="F62" s="161"/>
      <c r="G62" s="22"/>
      <c r="H62" s="199"/>
      <c r="I62" s="195"/>
      <c r="J62" s="169"/>
      <c r="K62" s="98"/>
      <c r="L62" s="98"/>
      <c r="M62" s="39"/>
      <c r="N62" s="199"/>
      <c r="O62" s="188"/>
      <c r="P62" s="39"/>
      <c r="Q62" s="98"/>
      <c r="R62" s="98"/>
      <c r="S62" s="39"/>
      <c r="T62" s="189"/>
      <c r="U62" s="29"/>
      <c r="V62" s="29"/>
      <c r="W62" s="28"/>
      <c r="X62" s="190"/>
    </row>
    <row r="63" spans="1:24" s="1" customFormat="1" x14ac:dyDescent="0.2">
      <c r="A63" s="7"/>
      <c r="B63" s="34" t="s">
        <v>135</v>
      </c>
      <c r="C63" s="158">
        <v>661</v>
      </c>
      <c r="D63" s="148">
        <f>SUM(D64:D70)</f>
        <v>537</v>
      </c>
      <c r="E63" s="198">
        <f t="shared" ref="E63:E67" si="84">(D63/C63)</f>
        <v>0.81240544629349476</v>
      </c>
      <c r="F63" s="158">
        <v>510</v>
      </c>
      <c r="G63" s="16">
        <v>309</v>
      </c>
      <c r="H63" s="198">
        <f t="shared" ref="H63:H67" si="85">(G63/F63)</f>
        <v>0.60588235294117643</v>
      </c>
      <c r="I63" s="197">
        <f t="shared" ref="I63:I67" si="86">(C63-F63)</f>
        <v>151</v>
      </c>
      <c r="J63" s="166">
        <f t="shared" ref="J63:J67" si="87">(I63/F63)</f>
        <v>0.29607843137254902</v>
      </c>
      <c r="K63" s="85"/>
      <c r="L63" s="85"/>
      <c r="M63" s="40">
        <f t="shared" ref="M63:M67" si="88">(C63/C$15)</f>
        <v>3.5747120220647882E-2</v>
      </c>
      <c r="N63" s="198">
        <f t="shared" ref="N63:N67" si="89">(F63/F$15)</f>
        <v>2.9922553391222718E-2</v>
      </c>
      <c r="O63" s="186">
        <f t="shared" ref="O63:O67" si="90">(D63-G63)</f>
        <v>228</v>
      </c>
      <c r="P63" s="40">
        <f t="shared" ref="P63:P67" si="91">(O63/G63)</f>
        <v>0.73786407766990292</v>
      </c>
      <c r="Q63" s="85"/>
      <c r="R63" s="85"/>
      <c r="S63" s="40">
        <f t="shared" ref="S63:S67" si="92">(D63/D$15)</f>
        <v>4.4553223263917696E-2</v>
      </c>
      <c r="T63" s="40">
        <f t="shared" ref="T63:T67" si="93">(G63/G$15)</f>
        <v>2.7941043493986798E-2</v>
      </c>
      <c r="U63" s="32">
        <v>205458.72315882874</v>
      </c>
      <c r="V63" s="32">
        <v>217724.32362459548</v>
      </c>
      <c r="W63" s="168">
        <f t="shared" ref="W63:W67" si="94">(U63-V63)</f>
        <v>-12265.600465766736</v>
      </c>
      <c r="X63" s="187">
        <f t="shared" ref="X63:X67" si="95">(W63/V63)</f>
        <v>-5.6335462485649163E-2</v>
      </c>
    </row>
    <row r="64" spans="1:24" x14ac:dyDescent="0.2">
      <c r="A64" s="3"/>
      <c r="B64" s="35" t="s">
        <v>146</v>
      </c>
      <c r="C64" s="153">
        <v>54</v>
      </c>
      <c r="D64" s="136">
        <v>54</v>
      </c>
      <c r="E64" s="199">
        <f t="shared" si="84"/>
        <v>1</v>
      </c>
      <c r="F64" s="153">
        <v>81</v>
      </c>
      <c r="G64" s="22">
        <v>40</v>
      </c>
      <c r="H64" s="199">
        <f t="shared" si="85"/>
        <v>0.49382716049382713</v>
      </c>
      <c r="I64" s="195">
        <f t="shared" si="86"/>
        <v>-27</v>
      </c>
      <c r="J64" s="169">
        <f t="shared" si="87"/>
        <v>-0.33333333333333331</v>
      </c>
      <c r="K64" s="98">
        <v>22</v>
      </c>
      <c r="L64" s="98">
        <v>18</v>
      </c>
      <c r="M64" s="39">
        <f t="shared" si="88"/>
        <v>2.9203396246822778E-3</v>
      </c>
      <c r="N64" s="199">
        <f t="shared" si="89"/>
        <v>4.7524055386059614E-3</v>
      </c>
      <c r="O64" s="188">
        <f t="shared" si="90"/>
        <v>14</v>
      </c>
      <c r="P64" s="39">
        <f t="shared" si="91"/>
        <v>0.35</v>
      </c>
      <c r="Q64" s="98">
        <v>21</v>
      </c>
      <c r="R64" s="98">
        <v>21</v>
      </c>
      <c r="S64" s="39">
        <f t="shared" si="92"/>
        <v>4.4802123952542936E-3</v>
      </c>
      <c r="T64" s="39">
        <f t="shared" si="93"/>
        <v>3.6169635590921423E-3</v>
      </c>
      <c r="U64" s="29">
        <v>223278.12962962964</v>
      </c>
      <c r="V64" s="29">
        <v>269370</v>
      </c>
      <c r="W64" s="170">
        <f t="shared" si="94"/>
        <v>-46091.870370370365</v>
      </c>
      <c r="X64" s="190">
        <f t="shared" si="95"/>
        <v>-0.17110988740531746</v>
      </c>
    </row>
    <row r="65" spans="1:24" x14ac:dyDescent="0.2">
      <c r="A65" s="3"/>
      <c r="B65" s="35" t="s">
        <v>142</v>
      </c>
      <c r="C65" s="153">
        <v>25</v>
      </c>
      <c r="D65" s="136">
        <v>25</v>
      </c>
      <c r="E65" s="199">
        <f t="shared" si="84"/>
        <v>1</v>
      </c>
      <c r="F65" s="153">
        <v>25</v>
      </c>
      <c r="G65" s="22">
        <v>25</v>
      </c>
      <c r="H65" s="199">
        <f t="shared" si="85"/>
        <v>1</v>
      </c>
      <c r="I65" s="195">
        <f t="shared" si="86"/>
        <v>0</v>
      </c>
      <c r="J65" s="169">
        <f t="shared" si="87"/>
        <v>0</v>
      </c>
      <c r="K65" s="98">
        <v>9</v>
      </c>
      <c r="L65" s="98">
        <v>24</v>
      </c>
      <c r="M65" s="39">
        <f t="shared" si="88"/>
        <v>1.3520090855010545E-3</v>
      </c>
      <c r="N65" s="199">
        <f t="shared" si="89"/>
        <v>1.4667918329030745E-3</v>
      </c>
      <c r="O65" s="188">
        <f t="shared" si="90"/>
        <v>0</v>
      </c>
      <c r="P65" s="39">
        <f t="shared" si="91"/>
        <v>0</v>
      </c>
      <c r="Q65" s="98">
        <v>9</v>
      </c>
      <c r="R65" s="98">
        <v>23</v>
      </c>
      <c r="S65" s="39">
        <f t="shared" si="92"/>
        <v>2.074172405210321E-3</v>
      </c>
      <c r="T65" s="39">
        <f t="shared" si="93"/>
        <v>2.2606022244325888E-3</v>
      </c>
      <c r="U65" s="29">
        <v>220498.56910569104</v>
      </c>
      <c r="V65" s="29">
        <v>152482.79999999999</v>
      </c>
      <c r="W65" s="170">
        <f t="shared" si="94"/>
        <v>68015.769105691055</v>
      </c>
      <c r="X65" s="190">
        <f t="shared" si="95"/>
        <v>0.44605535250986378</v>
      </c>
    </row>
    <row r="66" spans="1:24" x14ac:dyDescent="0.2">
      <c r="A66" s="3"/>
      <c r="B66" s="35" t="s">
        <v>143</v>
      </c>
      <c r="C66" s="153">
        <v>266</v>
      </c>
      <c r="D66" s="136">
        <v>226</v>
      </c>
      <c r="E66" s="199">
        <f t="shared" si="84"/>
        <v>0.84962406015037595</v>
      </c>
      <c r="F66" s="153">
        <v>171</v>
      </c>
      <c r="G66" s="22">
        <v>80</v>
      </c>
      <c r="H66" s="199">
        <f t="shared" si="85"/>
        <v>0.46783625730994149</v>
      </c>
      <c r="I66" s="195">
        <f t="shared" si="86"/>
        <v>95</v>
      </c>
      <c r="J66" s="169">
        <f t="shared" si="87"/>
        <v>0.55555555555555558</v>
      </c>
      <c r="K66" s="98">
        <v>15</v>
      </c>
      <c r="L66" s="98">
        <v>15</v>
      </c>
      <c r="M66" s="39">
        <f t="shared" si="88"/>
        <v>1.438537666973122E-2</v>
      </c>
      <c r="N66" s="199">
        <f t="shared" si="89"/>
        <v>1.0032856137057029E-2</v>
      </c>
      <c r="O66" s="188">
        <f t="shared" si="90"/>
        <v>146</v>
      </c>
      <c r="P66" s="39">
        <f t="shared" si="91"/>
        <v>1.825</v>
      </c>
      <c r="Q66" s="98">
        <v>14</v>
      </c>
      <c r="R66" s="98">
        <v>16</v>
      </c>
      <c r="S66" s="39">
        <f t="shared" si="92"/>
        <v>1.8750518543101304E-2</v>
      </c>
      <c r="T66" s="39">
        <f t="shared" si="93"/>
        <v>7.2339271181842846E-3</v>
      </c>
      <c r="U66" s="29">
        <v>143343.73451327434</v>
      </c>
      <c r="V66" s="29">
        <v>178723.8125</v>
      </c>
      <c r="W66" s="170">
        <f t="shared" si="94"/>
        <v>-35380.077986725664</v>
      </c>
      <c r="X66" s="190">
        <f t="shared" si="95"/>
        <v>-0.19795950797952938</v>
      </c>
    </row>
    <row r="67" spans="1:24" x14ac:dyDescent="0.2">
      <c r="A67" s="3"/>
      <c r="B67" s="35" t="s">
        <v>147</v>
      </c>
      <c r="C67" s="153">
        <v>316</v>
      </c>
      <c r="D67" s="136">
        <v>232</v>
      </c>
      <c r="E67" s="199">
        <f t="shared" si="84"/>
        <v>0.73417721518987344</v>
      </c>
      <c r="F67" s="153">
        <v>233</v>
      </c>
      <c r="G67" s="22">
        <v>164</v>
      </c>
      <c r="H67" s="199">
        <f t="shared" si="85"/>
        <v>0.70386266094420602</v>
      </c>
      <c r="I67" s="195">
        <f t="shared" si="86"/>
        <v>83</v>
      </c>
      <c r="J67" s="169">
        <f t="shared" si="87"/>
        <v>0.35622317596566522</v>
      </c>
      <c r="K67" s="98">
        <v>14</v>
      </c>
      <c r="L67" s="98">
        <v>13</v>
      </c>
      <c r="M67" s="39">
        <f t="shared" si="88"/>
        <v>1.7089394840733331E-2</v>
      </c>
      <c r="N67" s="199">
        <f t="shared" si="89"/>
        <v>1.3670499882656654E-2</v>
      </c>
      <c r="O67" s="188">
        <f t="shared" si="90"/>
        <v>68</v>
      </c>
      <c r="P67" s="39">
        <f t="shared" si="91"/>
        <v>0.41463414634146339</v>
      </c>
      <c r="Q67" s="98">
        <v>13</v>
      </c>
      <c r="R67" s="98">
        <v>14</v>
      </c>
      <c r="S67" s="39">
        <f t="shared" si="92"/>
        <v>1.9248319920351781E-2</v>
      </c>
      <c r="T67" s="39">
        <f t="shared" si="93"/>
        <v>1.4829550592277783E-2</v>
      </c>
      <c r="U67" s="29">
        <v>221951.11206896551</v>
      </c>
      <c r="V67" s="29">
        <v>234097.81097560975</v>
      </c>
      <c r="W67" s="170">
        <f t="shared" si="94"/>
        <v>-12146.698906644247</v>
      </c>
      <c r="X67" s="190">
        <f t="shared" si="95"/>
        <v>-5.1887281030192078E-2</v>
      </c>
    </row>
    <row r="68" spans="1:24" ht="15" thickBot="1" x14ac:dyDescent="0.25">
      <c r="B68" s="155"/>
      <c r="C68" s="159"/>
      <c r="D68" s="178"/>
      <c r="E68" s="335"/>
      <c r="F68" s="159"/>
      <c r="G68" s="154"/>
      <c r="H68" s="205"/>
      <c r="I68" s="201"/>
      <c r="J68" s="179"/>
      <c r="K68" s="179"/>
      <c r="L68" s="180"/>
      <c r="M68" s="181"/>
      <c r="N68" s="202"/>
      <c r="O68" s="193"/>
      <c r="P68" s="179"/>
      <c r="Q68" s="179"/>
      <c r="R68" s="180"/>
      <c r="S68" s="179"/>
      <c r="T68" s="180"/>
      <c r="U68" s="154"/>
      <c r="V68" s="154"/>
      <c r="W68" s="180"/>
      <c r="X68" s="194"/>
    </row>
    <row r="69" spans="1:24" ht="15" thickTop="1" x14ac:dyDescent="0.2">
      <c r="B69" s="17"/>
      <c r="C69" s="17"/>
      <c r="D69" s="17"/>
      <c r="E69" s="17"/>
      <c r="F69" s="17"/>
      <c r="G69" s="17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7"/>
      <c r="U69" s="17"/>
      <c r="V69" s="17"/>
      <c r="W69" s="17"/>
      <c r="X69" s="17"/>
    </row>
    <row r="70" spans="1:24" x14ac:dyDescent="0.2">
      <c r="B70" s="2" t="s">
        <v>160</v>
      </c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</row>
    <row r="71" spans="1:24" x14ac:dyDescent="0.2">
      <c r="B71" s="2" t="s">
        <v>194</v>
      </c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</row>
  </sheetData>
  <mergeCells count="35">
    <mergeCell ref="S9:T10"/>
    <mergeCell ref="U9:X10"/>
    <mergeCell ref="N11:N13"/>
    <mergeCell ref="Q11:Q13"/>
    <mergeCell ref="R11:R13"/>
    <mergeCell ref="S11:S13"/>
    <mergeCell ref="T11:T13"/>
    <mergeCell ref="W12:W13"/>
    <mergeCell ref="X12:X13"/>
    <mergeCell ref="U11:U13"/>
    <mergeCell ref="V11:V13"/>
    <mergeCell ref="W11:X11"/>
    <mergeCell ref="O11:O13"/>
    <mergeCell ref="P11:P13"/>
    <mergeCell ref="I9:J10"/>
    <mergeCell ref="K9:L10"/>
    <mergeCell ref="M9:N10"/>
    <mergeCell ref="O9:P10"/>
    <mergeCell ref="Q9:R10"/>
    <mergeCell ref="B6:B13"/>
    <mergeCell ref="C6:E8"/>
    <mergeCell ref="F6:H8"/>
    <mergeCell ref="I6:N8"/>
    <mergeCell ref="O6:X8"/>
    <mergeCell ref="C9:C13"/>
    <mergeCell ref="D9:D13"/>
    <mergeCell ref="E9:E13"/>
    <mergeCell ref="F9:F13"/>
    <mergeCell ref="G9:G13"/>
    <mergeCell ref="H9:H13"/>
    <mergeCell ref="I11:I13"/>
    <mergeCell ref="J11:J13"/>
    <mergeCell ref="K11:K13"/>
    <mergeCell ref="L11:L13"/>
    <mergeCell ref="M11:M13"/>
  </mergeCells>
  <pageMargins left="0.7" right="0.7" top="0.75" bottom="0.75" header="0.3" footer="0.3"/>
  <pageSetup paperSize="3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DDBB59-A5AE-4926-AD11-8032BBD62397}"/>
</file>

<file path=customXml/itemProps2.xml><?xml version="1.0" encoding="utf-8"?>
<ds:datastoreItem xmlns:ds="http://schemas.openxmlformats.org/officeDocument/2006/customXml" ds:itemID="{0A1E01C8-4364-4157-AB7D-70156A8B15D6}"/>
</file>

<file path=customXml/itemProps3.xml><?xml version="1.0" encoding="utf-8"?>
<ds:datastoreItem xmlns:ds="http://schemas.openxmlformats.org/officeDocument/2006/customXml" ds:itemID="{F6651BDE-CBB4-4489-B012-A28BF8C6FD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 1</vt:lpstr>
      <vt:lpstr>Table 3C</vt:lpstr>
      <vt:lpstr>'Table 1'!Print_Area</vt:lpstr>
      <vt:lpstr>'Table 3C'!Print_Area</vt:lpstr>
    </vt:vector>
  </TitlesOfParts>
  <Company>Maryland Dept. of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jash</dc:creator>
  <cp:lastModifiedBy>Jesse Ash</cp:lastModifiedBy>
  <cp:lastPrinted>2021-01-13T18:21:07Z</cp:lastPrinted>
  <dcterms:created xsi:type="dcterms:W3CDTF">2011-05-10T16:56:21Z</dcterms:created>
  <dcterms:modified xsi:type="dcterms:W3CDTF">2021-01-13T18:21:18Z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